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z.rostami\Desktop\اعتراضات جشنواره\سامانه شفافیت وب سایت اداره کل\"/>
    </mc:Choice>
  </mc:AlternateContent>
  <xr:revisionPtr revIDLastSave="0" documentId="8_{6206E114-A7B5-4197-8DAD-C50A3C41ED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عمرانی " sheetId="2" r:id="rId1"/>
    <sheet name="هزینه ای" sheetId="6" r:id="rId2"/>
    <sheet name="درآمد" sheetId="3" r:id="rId3"/>
    <sheet name="قرارداد ها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8" i="2" l="1"/>
  <c r="AC57" i="2" s="1"/>
  <c r="AB58" i="2"/>
  <c r="I58" i="2"/>
  <c r="AB57" i="2"/>
  <c r="AC56" i="2"/>
  <c r="AB56" i="2"/>
  <c r="I56" i="2"/>
  <c r="AC55" i="2"/>
  <c r="AB55" i="2"/>
  <c r="AC54" i="2"/>
  <c r="AC53" i="2" s="1"/>
  <c r="AB54" i="2"/>
  <c r="AB53" i="2" s="1"/>
  <c r="I54" i="2"/>
  <c r="AC52" i="2"/>
  <c r="AB52" i="2"/>
  <c r="AB50" i="2" s="1"/>
  <c r="I52" i="2"/>
  <c r="AC51" i="2"/>
  <c r="AB51" i="2"/>
  <c r="I51" i="2"/>
  <c r="I50" i="2" s="1"/>
  <c r="AD50" i="2"/>
  <c r="AC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H50" i="2"/>
  <c r="G50" i="2"/>
  <c r="F50" i="2"/>
  <c r="AC49" i="2"/>
  <c r="AB49" i="2"/>
  <c r="I49" i="2"/>
  <c r="AC48" i="2"/>
  <c r="AB48" i="2"/>
  <c r="I48" i="2"/>
  <c r="AD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H47" i="2"/>
  <c r="G47" i="2"/>
  <c r="F47" i="2"/>
  <c r="AC46" i="2"/>
  <c r="AB46" i="2"/>
  <c r="I46" i="2"/>
  <c r="AC45" i="2"/>
  <c r="AC44" i="2" s="1"/>
  <c r="AB45" i="2"/>
  <c r="I45" i="2"/>
  <c r="AD44" i="2"/>
  <c r="AB44" i="2"/>
  <c r="AA44" i="2"/>
  <c r="Z44" i="2"/>
  <c r="Y44" i="2"/>
  <c r="Y6" i="2" s="1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C43" i="2"/>
  <c r="AC41" i="2" s="1"/>
  <c r="AB43" i="2"/>
  <c r="I43" i="2"/>
  <c r="AC42" i="2"/>
  <c r="AB42" i="2"/>
  <c r="I42" i="2"/>
  <c r="AD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C40" i="2"/>
  <c r="AB40" i="2"/>
  <c r="I40" i="2"/>
  <c r="AC39" i="2"/>
  <c r="AB39" i="2"/>
  <c r="I39" i="2"/>
  <c r="AC38" i="2"/>
  <c r="AB38" i="2"/>
  <c r="I38" i="2"/>
  <c r="AC37" i="2"/>
  <c r="AB37" i="2"/>
  <c r="I37" i="2"/>
  <c r="AC36" i="2"/>
  <c r="AB36" i="2"/>
  <c r="I36" i="2"/>
  <c r="AC35" i="2"/>
  <c r="AB35" i="2"/>
  <c r="I35" i="2"/>
  <c r="AC34" i="2"/>
  <c r="AB34" i="2"/>
  <c r="I34" i="2"/>
  <c r="AC33" i="2"/>
  <c r="AB33" i="2"/>
  <c r="I33" i="2"/>
  <c r="AC32" i="2"/>
  <c r="AB32" i="2"/>
  <c r="I32" i="2"/>
  <c r="AC31" i="2"/>
  <c r="AB31" i="2"/>
  <c r="I31" i="2"/>
  <c r="AC30" i="2"/>
  <c r="AB30" i="2"/>
  <c r="I30" i="2"/>
  <c r="AC29" i="2"/>
  <c r="AB29" i="2"/>
  <c r="I29" i="2"/>
  <c r="AC28" i="2"/>
  <c r="AB28" i="2"/>
  <c r="I28" i="2"/>
  <c r="AC27" i="2"/>
  <c r="AB27" i="2"/>
  <c r="I27" i="2"/>
  <c r="AC26" i="2"/>
  <c r="AB26" i="2"/>
  <c r="I26" i="2"/>
  <c r="AC25" i="2"/>
  <c r="AB25" i="2"/>
  <c r="I25" i="2"/>
  <c r="AC24" i="2"/>
  <c r="AB24" i="2"/>
  <c r="I24" i="2"/>
  <c r="AC23" i="2"/>
  <c r="AB23" i="2"/>
  <c r="I23" i="2"/>
  <c r="AC22" i="2"/>
  <c r="AB22" i="2"/>
  <c r="I22" i="2"/>
  <c r="AC21" i="2"/>
  <c r="AB21" i="2"/>
  <c r="I21" i="2"/>
  <c r="AC20" i="2"/>
  <c r="AB20" i="2"/>
  <c r="I20" i="2"/>
  <c r="AC19" i="2"/>
  <c r="AB19" i="2"/>
  <c r="I19" i="2"/>
  <c r="AC18" i="2"/>
  <c r="AB18" i="2"/>
  <c r="I18" i="2"/>
  <c r="AC17" i="2"/>
  <c r="AB17" i="2"/>
  <c r="I17" i="2"/>
  <c r="AC16" i="2"/>
  <c r="AB16" i="2"/>
  <c r="I16" i="2"/>
  <c r="AD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H15" i="2"/>
  <c r="G15" i="2"/>
  <c r="F15" i="2"/>
  <c r="AC14" i="2"/>
  <c r="AB14" i="2"/>
  <c r="I14" i="2"/>
  <c r="AC13" i="2"/>
  <c r="AB13" i="2"/>
  <c r="I13" i="2"/>
  <c r="AC12" i="2"/>
  <c r="AB12" i="2"/>
  <c r="I12" i="2"/>
  <c r="AD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H11" i="2"/>
  <c r="G11" i="2"/>
  <c r="F11" i="2"/>
  <c r="AC10" i="2"/>
  <c r="AB10" i="2"/>
  <c r="I10" i="2"/>
  <c r="AC9" i="2"/>
  <c r="AB9" i="2"/>
  <c r="I9" i="2"/>
  <c r="AC8" i="2"/>
  <c r="AB8" i="2"/>
  <c r="I8" i="2"/>
  <c r="AD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I47" i="2" l="1"/>
  <c r="M59" i="2"/>
  <c r="Q59" i="2"/>
  <c r="U59" i="2"/>
  <c r="Y59" i="2"/>
  <c r="J59" i="2"/>
  <c r="N6" i="2"/>
  <c r="R59" i="2"/>
  <c r="V59" i="2"/>
  <c r="Z6" i="2"/>
  <c r="AC47" i="2"/>
  <c r="AA6" i="2"/>
  <c r="F59" i="2"/>
  <c r="AC7" i="2"/>
  <c r="K6" i="2"/>
  <c r="W6" i="2"/>
  <c r="Q6" i="2"/>
  <c r="K59" i="2"/>
  <c r="O59" i="2"/>
  <c r="S59" i="2"/>
  <c r="W59" i="2"/>
  <c r="AD6" i="2"/>
  <c r="G6" i="2"/>
  <c r="M6" i="2"/>
  <c r="AB7" i="2"/>
  <c r="F6" i="2"/>
  <c r="AB41" i="2"/>
  <c r="O6" i="2"/>
  <c r="S6" i="2"/>
  <c r="U6" i="2"/>
  <c r="H6" i="2"/>
  <c r="L6" i="2"/>
  <c r="P6" i="2"/>
  <c r="T6" i="2"/>
  <c r="X6" i="2"/>
  <c r="AD59" i="2"/>
  <c r="I11" i="2"/>
  <c r="AB11" i="2"/>
  <c r="AC11" i="2"/>
  <c r="AB15" i="2"/>
  <c r="AC15" i="2"/>
  <c r="I15" i="2"/>
  <c r="I59" i="2" s="1"/>
  <c r="AB47" i="2"/>
  <c r="AC6" i="2"/>
  <c r="N59" i="2"/>
  <c r="J6" i="2"/>
  <c r="R6" i="2"/>
  <c r="V6" i="2"/>
  <c r="H59" i="2"/>
  <c r="L59" i="2"/>
  <c r="P59" i="2"/>
  <c r="T59" i="2"/>
  <c r="X59" i="2"/>
  <c r="AB59" i="2" l="1"/>
  <c r="AB6" i="2"/>
  <c r="AC59" i="2"/>
  <c r="I6" i="2"/>
  <c r="E82" i="6" l="1"/>
  <c r="E81" i="6" s="1"/>
  <c r="E79" i="6"/>
  <c r="E78" i="6" s="1"/>
  <c r="E74" i="6"/>
  <c r="E73" i="6"/>
  <c r="E72" i="6" s="1"/>
  <c r="E69" i="6"/>
  <c r="E66" i="6"/>
  <c r="E62" i="6"/>
  <c r="E58" i="6"/>
  <c r="E54" i="6"/>
  <c r="E49" i="6"/>
  <c r="E45" i="6"/>
  <c r="E36" i="6"/>
  <c r="E33" i="6"/>
  <c r="E29" i="6"/>
  <c r="E28" i="6" s="1"/>
  <c r="E26" i="6"/>
  <c r="E7" i="6"/>
  <c r="E6" i="6" s="1"/>
  <c r="E5" i="6" l="1"/>
  <c r="E32" i="6"/>
  <c r="E77" i="6"/>
  <c r="E4" i="6" l="1"/>
  <c r="E85" i="6"/>
  <c r="E4" i="3" l="1"/>
  <c r="C4" i="3"/>
</calcChain>
</file>

<file path=xl/sharedStrings.xml><?xml version="1.0" encoding="utf-8"?>
<sst xmlns="http://schemas.openxmlformats.org/spreadsheetml/2006/main" count="252" uniqueCount="195">
  <si>
    <t>کد دستگاه/ردیف</t>
  </si>
  <si>
    <t>عنوان درآمدهای استانی</t>
  </si>
  <si>
    <t>درآمد عمومی( تحقق  شده )</t>
  </si>
  <si>
    <t>درآمد اختصاصی</t>
  </si>
  <si>
    <t xml:space="preserve">کل درآمد پیش بینی شده </t>
  </si>
  <si>
    <t>دلایل عدم تحقق</t>
  </si>
  <si>
    <t>جمع درآمدها</t>
  </si>
  <si>
    <t>شيلات(درامد حاصل از خدمات كشاورزي، صنعتي و معدني، اکتشافی)</t>
  </si>
  <si>
    <t xml:space="preserve">زمان بر بودن صدور گواهینامه ثبت شناورهای صیادی طرح ساماندهی توسط اداره کل بنادر دیانوردی                           عدم صدور مجوز صیادی شناورهای آبهای دور تخصیصی حوزه مکران به دلیل انجام فرآیند استعلامات و بررسی های لازم                                                                           کاهش تعرفه های صید توسط سازمان شیلات ایران         عدم صدور مجوز صید کشتیهای فانوس ماهیان    </t>
  </si>
  <si>
    <t>مبالغ میلیون ریال</t>
  </si>
  <si>
    <t>اداره کل شیلات استان هرمزگان</t>
  </si>
  <si>
    <t>مصوب</t>
  </si>
  <si>
    <t>جمع</t>
  </si>
  <si>
    <t>حقوق و دستمزد</t>
  </si>
  <si>
    <t>استفاده از کالاها و خدمات</t>
  </si>
  <si>
    <t>حمل و نقل و ارتباطات</t>
  </si>
  <si>
    <t>ردیف</t>
  </si>
  <si>
    <t>شماره طرح</t>
  </si>
  <si>
    <t>شماره پروژه</t>
  </si>
  <si>
    <t>عنــــــــوان</t>
  </si>
  <si>
    <t>شهرستان</t>
  </si>
  <si>
    <t>جمع کل مصوب</t>
  </si>
  <si>
    <t>استانی</t>
  </si>
  <si>
    <t>سه درصد نفت و گاز</t>
  </si>
  <si>
    <t xml:space="preserve">ردیف (3-530000) موضوع بازپرداخت فروش و واگذاری اموال منقول و غیر منقول دولتی </t>
  </si>
  <si>
    <t>ردیف (530000-30) اعتبارات  طلبکاران و ایفای تعهدات موضوع بند (ب) تبصره 5 قانون بوجه سال 1402</t>
  </si>
  <si>
    <t>تخصیص</t>
  </si>
  <si>
    <t>تخصیص (اسناد ,نقد)</t>
  </si>
  <si>
    <t>اسناد</t>
  </si>
  <si>
    <t>نقد</t>
  </si>
  <si>
    <t>اداره کل شیلات هرمزگان</t>
  </si>
  <si>
    <t>احداث مراکز بازسازی و حفاظت از ذخایر ژنتیکی آبزیان در سطح استان (قشم)</t>
  </si>
  <si>
    <t>قشم</t>
  </si>
  <si>
    <t>احداث مراکز بازسازی و حفاظت از ذخایر ژنتیکی آبزیان در سطح استان(جاسک)</t>
  </si>
  <si>
    <t>جاسک</t>
  </si>
  <si>
    <t>احداث مراکز بازسازی و حفاظت از ذخایر ژنتیکی آبزیان در سطح استان (لنگه)</t>
  </si>
  <si>
    <t>بندرلنگه</t>
  </si>
  <si>
    <t>تکمیل زیر ساختهای آبزی پروری شهرستان بندرعباس</t>
  </si>
  <si>
    <t>بندرعباس</t>
  </si>
  <si>
    <t>ایجاد زیر ساختهای مجتمع های آبزی پروری شهرستان سیریک</t>
  </si>
  <si>
    <t>سیریک</t>
  </si>
  <si>
    <t>طرح توسعه و ساماندهی مراکز کوچک ماهیگیری ، صید و صیادی در آبهای داخلی و ساحلی</t>
  </si>
  <si>
    <t>احداث پارکینگ قایق های صیادی در بندر خمیر</t>
  </si>
  <si>
    <t>بندر خمیر</t>
  </si>
  <si>
    <t>احداث سیستم اطفاء حریق در بنادر صیادی استان</t>
  </si>
  <si>
    <t>سطح استان</t>
  </si>
  <si>
    <t>بهسازی بندرصیادی کنگ</t>
  </si>
  <si>
    <t>بهسازی اسکله صیادی مسن</t>
  </si>
  <si>
    <t>تامین تجهیزات یگان حفاظت منابع استان</t>
  </si>
  <si>
    <t>ساماندهی پارکینگ قایق های صیادی جاسک</t>
  </si>
  <si>
    <t>بازسازی تاسیسات شیلاتی در سطح شهرستان بندرعباس</t>
  </si>
  <si>
    <t>لایروبی موج شکن‌های مردمی(یکبنی بحل و کرتی (آبکوهی)</t>
  </si>
  <si>
    <t>تکمیل مرکز تخلیه صید روستای دوستکو</t>
  </si>
  <si>
    <t>تکمیل مرکز تخلیه صید روستای بحل</t>
  </si>
  <si>
    <t>تکمیل مرکز تخلیه صید روستای تبن</t>
  </si>
  <si>
    <t>پارسیان</t>
  </si>
  <si>
    <t>مطالعه موج شکن‌های مردمی در سطح شهرستان بندرلنگه</t>
  </si>
  <si>
    <t>مطالعات موج شکنی مردمی تبن</t>
  </si>
  <si>
    <t>بهسازی اسکله صیادی خور آذینی</t>
  </si>
  <si>
    <t>مطالعات پرورش ماهی در قفس شهرستان پارسیان</t>
  </si>
  <si>
    <t>تکمیل مرکز صید روستای بندر چیرویه</t>
  </si>
  <si>
    <t>احداث اسکله و تاسیسات پشتیبانی تخلیه صید روستای زیارت</t>
  </si>
  <si>
    <t>بهسازی و لایروبی اسکله رمچاه</t>
  </si>
  <si>
    <t>بهسازی اسکله صیادی کووه‌ای</t>
  </si>
  <si>
    <t>بهسازی اسکله صیادی دولاب</t>
  </si>
  <si>
    <t>مطالعه موج شکن‌های مردمی در سطح شهرستان جاسک</t>
  </si>
  <si>
    <t>مطالعه موج شکن‌های مردمی در سطح شهرستان قشم</t>
  </si>
  <si>
    <t>تعمیر تجهیز ساختمان‌های اداری اداره کل شیلات در سطح استان</t>
  </si>
  <si>
    <t xml:space="preserve">جمع کل </t>
  </si>
  <si>
    <t xml:space="preserve">نام دستگاه </t>
  </si>
  <si>
    <t xml:space="preserve">اداره کل شیلات هرمزگان </t>
  </si>
  <si>
    <t>فصل</t>
  </si>
  <si>
    <t>شماره طبقه بندی هزینه</t>
  </si>
  <si>
    <t>شرح</t>
  </si>
  <si>
    <t>موافقتنامه سال 1403</t>
  </si>
  <si>
    <t>جمع کل</t>
  </si>
  <si>
    <t>فصل اول:جبران خدمت کارکنان</t>
  </si>
  <si>
    <t>جبران خدمت کارکنان</t>
  </si>
  <si>
    <t xml:space="preserve">حقوق  و دستمزد نقدی </t>
  </si>
  <si>
    <t xml:space="preserve">حقوق ثابت مبنا کترکنان رسمی و پیمانی </t>
  </si>
  <si>
    <t xml:space="preserve">حقوق ثابت نیروهای قراردادی </t>
  </si>
  <si>
    <t>دیون تعهدات نقدی مربوط به مابه التفاوت اجرای احکام پرسنلی</t>
  </si>
  <si>
    <t>حقوق دستمزد  کارگران مشمول قانون کار</t>
  </si>
  <si>
    <t xml:space="preserve">پرداخت نقدی بابت ذخیره مرخص ی کارکنان  رسمی و پیمانی </t>
  </si>
  <si>
    <t xml:space="preserve">عیدی </t>
  </si>
  <si>
    <t>اضافه کار و کشیک</t>
  </si>
  <si>
    <t>ضافه کار و سایر پرداخت های مستمر نیروهای قراردای</t>
  </si>
  <si>
    <t>فوق العاده ایثارگری</t>
  </si>
  <si>
    <t>فوق العاده شغل</t>
  </si>
  <si>
    <t>فوق العاده  ویژه</t>
  </si>
  <si>
    <t>فوق العاده روزانه</t>
  </si>
  <si>
    <t>پلدتش یک ماهه</t>
  </si>
  <si>
    <t>تفاوت تطبیق</t>
  </si>
  <si>
    <t>کمک رفاهی نقدی نیروهای  قراردادی</t>
  </si>
  <si>
    <t>سایر  کمک های رفاهی رفاهی  کارمندان رسمی و پیمانی</t>
  </si>
  <si>
    <t>فوق العاده مناطق کمتر توسعه یافته و بدی آب و هوا</t>
  </si>
  <si>
    <t>فوق العاده سختی کار در محیط های غیر متعارف</t>
  </si>
  <si>
    <t xml:space="preserve">حقوق  و دستمزد غیر  نقدی </t>
  </si>
  <si>
    <t>کمک  هزینه مهد کودک غیر نقدی</t>
  </si>
  <si>
    <t>حق بیمه اجتماعی کارفرما</t>
  </si>
  <si>
    <t>حق بیمه اجتماعی واقعی کارفرما</t>
  </si>
  <si>
    <t xml:space="preserve">حق بیمه سهم کارفرما مشمولین قانون تامین اجتماعی </t>
  </si>
  <si>
    <t>فصل دوم:
استفاده از کالاها و خدمات</t>
  </si>
  <si>
    <t>مأموریت داخلی و خارجی</t>
  </si>
  <si>
    <t>بهای بلیط مسافرت</t>
  </si>
  <si>
    <t>حق الزحمه انجام خدمات قراردادی</t>
  </si>
  <si>
    <t>اعتبار موضوع بند (چ) ماده(37) قانون احکام  دائمی برنامه توسعه کشور و آیین نامه اجرایی آن</t>
  </si>
  <si>
    <t>برون سپاری  خدمات</t>
  </si>
  <si>
    <t>قرارداد پشتیبانی</t>
  </si>
  <si>
    <t>خدمات  قراداد اشخاص  حقوقی (شرکتی )</t>
  </si>
  <si>
    <t>خدمات  قراداد اشخاص  حقوقی (خدمات خودرویی )</t>
  </si>
  <si>
    <t>حمل و نقل نامه ها و امانات پستی</t>
  </si>
  <si>
    <t xml:space="preserve">تلفن و فاکس بابت </t>
  </si>
  <si>
    <t xml:space="preserve">ارتباطات ماهواره ای و اینترنت بابت </t>
  </si>
  <si>
    <t>نگهداری و تعمیر دارائی های ثابت</t>
  </si>
  <si>
    <t>هزینه تعمیر نگهداری  ساختمان</t>
  </si>
  <si>
    <t>هزینه نگهداری  و تعمیر و تعمیر ماشین آلات و تجهیزات</t>
  </si>
  <si>
    <t>هزینه نگهداری و تعمیر وسایل نقلیه</t>
  </si>
  <si>
    <t>نگهداری و تعمیر وسایل اداری</t>
  </si>
  <si>
    <t xml:space="preserve">هزینه نگهداری  و تعمیر لوازم اداری </t>
  </si>
  <si>
    <t>هزینه نگهداری و تعمیر رایانه و لوازم جانبی</t>
  </si>
  <si>
    <t>سایر20599</t>
  </si>
  <si>
    <t>چاپ و خرید نشریات و مطبوعات</t>
  </si>
  <si>
    <t>چاپ دفاتر و اوراق اداری</t>
  </si>
  <si>
    <t>آب و برق و سوخت</t>
  </si>
  <si>
    <t>آب (آشامیدنی و تصفیه نشده)</t>
  </si>
  <si>
    <t>سوختهای فسیلی (نفت سفید،گازوئیل ، نفت کوره)</t>
  </si>
  <si>
    <t>برق</t>
  </si>
  <si>
    <t>مواد و لوازم مصرف شدنی</t>
  </si>
  <si>
    <t>لوازم یدکی (مربوط به وسائط نقلیه و ماشین آلات و تجهیزات)</t>
  </si>
  <si>
    <t>کاغذ، مقوا و لوازم التحریر</t>
  </si>
  <si>
    <t xml:space="preserve">هزینه  های مطالعاتی  و تحقیقاتی </t>
  </si>
  <si>
    <t>امور پژوهشی و توسعه فناوری موضوع ماده (56) قانون الحاق (2)</t>
  </si>
  <si>
    <t>فصل ششم:
رفاه اجتماعی</t>
  </si>
  <si>
    <t xml:space="preserve">مزایای  اجتماعی </t>
  </si>
  <si>
    <t xml:space="preserve">مزایای اجتماعی مربوط با اشتغال </t>
  </si>
  <si>
    <t xml:space="preserve">مزایای اجتماعی مرتبط با اشتغال نقدی </t>
  </si>
  <si>
    <t xml:space="preserve">دیون و تعهدات مربوط به بازنشستگی </t>
  </si>
  <si>
    <t xml:space="preserve">کمک هزینه عائله مندی </t>
  </si>
  <si>
    <t>سایر هزینه ها</t>
  </si>
  <si>
    <t>انتقالات طبقه بندی نشده در جای دیگر</t>
  </si>
  <si>
    <t xml:space="preserve">انتقالات جاری طبقه بندی نشده در جای دیگر </t>
  </si>
  <si>
    <t>عوارض اجباری( عوارض شهرداری ،عوارض گمرکی ،...</t>
  </si>
  <si>
    <t xml:space="preserve">فصل هفتم </t>
  </si>
  <si>
    <t>حق بیمه خسارت های مربوط به بیمه غیر عمیر</t>
  </si>
  <si>
    <t>حق بیمه غیر عمر</t>
  </si>
  <si>
    <t>بیمه وسائط نقلیه و ساختمان و تجهیزات</t>
  </si>
  <si>
    <t>محل تأمین اعتبارات مصوب سال 1403</t>
  </si>
  <si>
    <t xml:space="preserve">جمع کل تخصیص  نقد </t>
  </si>
  <si>
    <t>جمع کل تخصیص  اسناد</t>
  </si>
  <si>
    <t>مطالعه راهبری و ایجاد زیر ساختهای توسعه منطقه ی مکران جزء 5 ردیف 550000</t>
  </si>
  <si>
    <t xml:space="preserve">اعتبارات موضوع اجرایی قانون متوازن از امکانات کشور (توازن استانی) </t>
  </si>
  <si>
    <t>سایر به شرح توضیحات ضروری 90701</t>
  </si>
  <si>
    <t>منابع داخلی</t>
  </si>
  <si>
    <t>یک  درصد نفت سهم مناطق نفت خیز</t>
  </si>
  <si>
    <t>دو درصد نفت سهم مناطق محروم</t>
  </si>
  <si>
    <t>014ح 1306005</t>
  </si>
  <si>
    <t xml:space="preserve"> بهسازی مزارع و افزایش تولیدات آبزیان و بهبود تغذیه آنها</t>
  </si>
  <si>
    <t>018ح1306005</t>
  </si>
  <si>
    <t>طرح ایجاد زیر ساخت های مجتمع های آبزی پروری در سطح استان</t>
  </si>
  <si>
    <t>ایجاد زیر ساختهای مجتمع های آبزی پروری شهرستان جاسک</t>
  </si>
  <si>
    <t>017ح1306005</t>
  </si>
  <si>
    <t>مرمت اسکله کرگن</t>
  </si>
  <si>
    <t>439ح 1002074</t>
  </si>
  <si>
    <t>تعمیر تجهیز و مقاوم سازی ساختمان های اداری شیلات</t>
  </si>
  <si>
    <t>020ح1306005</t>
  </si>
  <si>
    <t>طرح بازسازی مراکز ذخایر  آبزیان در سطح استان</t>
  </si>
  <si>
    <t xml:space="preserve">  </t>
  </si>
  <si>
    <t>طبقه بندی کلی</t>
  </si>
  <si>
    <t>عنوان قرارداد</t>
  </si>
  <si>
    <t>شناسه قرارداد</t>
  </si>
  <si>
    <t>دستگاه اجرایی</t>
  </si>
  <si>
    <t>طرف قرارداد</t>
  </si>
  <si>
    <t>وضعیت قرارداد</t>
  </si>
  <si>
    <t>آخرین عملیات تایید شده</t>
  </si>
  <si>
    <t>امور خدماتی</t>
  </si>
  <si>
    <t>تامین 8 دستگاه خودرو سوار...</t>
  </si>
  <si>
    <t>03BT4B1E4700381</t>
  </si>
  <si>
    <t>علی دهقانی (مهر توان...</t>
  </si>
  <si>
    <t>تایید شده</t>
  </si>
  <si>
    <t>شروع قرارداد</t>
  </si>
  <si>
    <t>فعالیت های خدماتی نظافتی ...</t>
  </si>
  <si>
    <t>03BT4B1E420031C</t>
  </si>
  <si>
    <t>استقرار عوامل نگهبانی به ...</t>
  </si>
  <si>
    <t>03CJ4B1E470004E</t>
  </si>
  <si>
    <t>علی اکبر اخوان (اختر...</t>
  </si>
  <si>
    <t>انفورماتیک (فناوری اطلاعا...</t>
  </si>
  <si>
    <t>نگهداری و پشتیبانی نرم اف...</t>
  </si>
  <si>
    <t>03CJ4B1E930017F</t>
  </si>
  <si>
    <t>رایان نظم</t>
  </si>
  <si>
    <t>پیمانکاری</t>
  </si>
  <si>
    <t>بازسازی و حفاظت از ذخایر ...</t>
  </si>
  <si>
    <t>03CJ4B1E0400115</t>
  </si>
  <si>
    <t>برج بنا بندر</t>
  </si>
  <si>
    <t>عملکرد درآمدهای استان در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</si>
</sst>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_-* #,##0_-;_-* #,##0\-;_-* &quot;-&quot;??_-;_-@_-"/>
    <numFmt numFmtId="165" formatCode="_ * #,##0_-_ ;_ * #,##0\-_ ;_ * &quot;-&quot;??_-_ ;_ @_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sz val="11"/>
      <name val="Calibri"/>
      <family val="2"/>
      <charset val="178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1"/>
      <name val="B Nazanin"/>
      <charset val="178"/>
    </font>
    <font>
      <b/>
      <sz val="16"/>
      <name val="B Nazanin"/>
      <charset val="178"/>
    </font>
    <font>
      <b/>
      <sz val="12"/>
      <name val="B Nazanin"/>
      <charset val="178"/>
    </font>
    <font>
      <sz val="10"/>
      <color theme="1"/>
      <name val="Calibri"/>
      <family val="2"/>
      <scheme val="minor"/>
    </font>
    <font>
      <sz val="11"/>
      <color theme="1"/>
      <name val="2  Mitra_1 (MRT)"/>
      <charset val="17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sz val="10"/>
      <color theme="1"/>
      <name val="2  Mitra_1 (MRT)"/>
      <charset val="178"/>
    </font>
    <font>
      <sz val="12"/>
      <color theme="1"/>
      <name val="2  Mitra_1 (MRT)"/>
      <charset val="178"/>
    </font>
    <font>
      <sz val="11"/>
      <color theme="1"/>
      <name val="2  Mitra Bold"/>
      <charset val="178"/>
    </font>
    <font>
      <sz val="18"/>
      <color theme="1"/>
      <name val="2  Mitra Bold"/>
      <charset val="178"/>
    </font>
    <font>
      <sz val="16"/>
      <color theme="1"/>
      <name val="2  Mitra Bold"/>
      <charset val="178"/>
    </font>
    <font>
      <sz val="14"/>
      <color theme="1"/>
      <name val="2  Mitra Bold"/>
      <charset val="178"/>
    </font>
    <font>
      <sz val="12"/>
      <color theme="1"/>
      <name val="2  Mitra Bold"/>
      <charset val="178"/>
    </font>
    <font>
      <sz val="10"/>
      <color theme="1"/>
      <name val="2  Mitra Bold"/>
      <charset val="178"/>
    </font>
    <font>
      <b/>
      <sz val="12"/>
      <color theme="1"/>
      <name val="2  Mitra Bold"/>
      <charset val="178"/>
    </font>
    <font>
      <b/>
      <sz val="12"/>
      <color theme="1"/>
      <name val="2  Mitra_1 (MRT)"/>
      <charset val="178"/>
    </font>
    <font>
      <b/>
      <sz val="10"/>
      <color theme="1"/>
      <name val="2  Mitra_1 (MRT)"/>
      <charset val="178"/>
    </font>
    <font>
      <sz val="14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1"/>
      <name val="B Mitra"/>
      <charset val="178"/>
    </font>
    <font>
      <sz val="14"/>
      <color theme="1"/>
      <name val="B Mitra"/>
      <charset val="178"/>
    </font>
    <font>
      <b/>
      <sz val="14"/>
      <color theme="1"/>
      <name val="B Mitra"/>
      <charset val="178"/>
    </font>
    <font>
      <sz val="14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sz val="16"/>
      <color theme="1"/>
      <name val="Calibri"/>
      <family val="2"/>
      <scheme val="minor"/>
    </font>
    <font>
      <b/>
      <sz val="16"/>
      <color theme="1"/>
      <name val="B Mitra"/>
      <charset val="178"/>
    </font>
    <font>
      <sz val="16"/>
      <color theme="1"/>
      <name val="Calibri"/>
      <family val="2"/>
      <charset val="178"/>
      <scheme val="minor"/>
    </font>
    <font>
      <b/>
      <sz val="9"/>
      <color theme="1"/>
      <name val="B Nazanin"/>
      <charset val="178"/>
    </font>
    <font>
      <b/>
      <sz val="14"/>
      <color theme="1"/>
      <name val="B Nazanin"/>
      <charset val="178"/>
    </font>
    <font>
      <b/>
      <sz val="18"/>
      <color theme="1"/>
      <name val="B Nazanin"/>
      <charset val="178"/>
    </font>
    <font>
      <b/>
      <sz val="9"/>
      <name val="B Nazanin"/>
      <charset val="178"/>
    </font>
    <font>
      <b/>
      <sz val="14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sz val="14"/>
      <name val="B Nazanin"/>
      <charset val="178"/>
    </font>
    <font>
      <sz val="12"/>
      <name val="B Nazanin"/>
      <charset val="178"/>
    </font>
    <font>
      <b/>
      <sz val="5"/>
      <color theme="1"/>
      <name val="2  Mitra Bold"/>
      <charset val="178"/>
    </font>
    <font>
      <b/>
      <sz val="5"/>
      <color theme="1"/>
      <name val="2  Mitra_1 (MRT)"/>
      <charset val="178"/>
    </font>
    <font>
      <sz val="5"/>
      <color theme="1"/>
      <name val="2  Mitra_1 (MRT)"/>
      <charset val="178"/>
    </font>
    <font>
      <u/>
      <sz val="11"/>
      <color theme="10"/>
      <name val="Calibri"/>
      <family val="2"/>
      <scheme val="minor"/>
    </font>
    <font>
      <sz val="11"/>
      <color theme="1"/>
      <name val="Font-Site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3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rgb="FF00B050"/>
        </stop>
      </gradientFill>
    </fill>
    <fill>
      <patternFill patternType="solid">
        <fgColor theme="0" tint="-0.14999847407452621"/>
        <bgColor auto="1"/>
      </patternFill>
    </fill>
    <fill>
      <gradientFill>
        <stop position="0">
          <color theme="0"/>
        </stop>
        <stop position="1">
          <color theme="6"/>
        </stop>
      </gradientFill>
    </fill>
    <fill>
      <patternFill patternType="solid">
        <fgColor theme="0" tint="-4.9989318521683403E-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auto="1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7" fillId="0" borderId="0" applyNumberFormat="0" applyFill="0" applyBorder="0" applyAlignment="0" applyProtection="0"/>
  </cellStyleXfs>
  <cellXfs count="25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3" fontId="8" fillId="0" borderId="10" xfId="0" applyNumberFormat="1" applyFont="1" applyBorder="1" applyAlignment="1">
      <alignment horizontal="center" vertical="center"/>
    </xf>
    <xf numFmtId="164" fontId="8" fillId="0" borderId="10" xfId="1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9" borderId="0" xfId="0" applyFill="1"/>
    <xf numFmtId="0" fontId="6" fillId="4" borderId="2" xfId="0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164" fontId="6" fillId="4" borderId="6" xfId="1" applyNumberFormat="1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165" fontId="10" fillId="2" borderId="28" xfId="1" applyNumberFormat="1" applyFont="1" applyFill="1" applyBorder="1" applyAlignment="1">
      <alignment horizontal="center" vertical="center"/>
    </xf>
    <xf numFmtId="165" fontId="10" fillId="7" borderId="28" xfId="1" applyNumberFormat="1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 wrapText="1"/>
    </xf>
    <xf numFmtId="0" fontId="19" fillId="6" borderId="41" xfId="0" applyFont="1" applyFill="1" applyBorder="1" applyAlignment="1">
      <alignment horizontal="center" vertical="center" wrapText="1"/>
    </xf>
    <xf numFmtId="165" fontId="21" fillId="6" borderId="24" xfId="0" applyNumberFormat="1" applyFont="1" applyFill="1" applyBorder="1" applyAlignment="1">
      <alignment horizontal="center" vertical="center"/>
    </xf>
    <xf numFmtId="0" fontId="22" fillId="8" borderId="31" xfId="0" applyFont="1" applyFill="1" applyBorder="1" applyAlignment="1">
      <alignment horizontal="center" vertical="center"/>
    </xf>
    <xf numFmtId="165" fontId="22" fillId="8" borderId="31" xfId="1" applyNumberFormat="1" applyFont="1" applyFill="1" applyBorder="1" applyAlignment="1">
      <alignment horizontal="center" vertical="center"/>
    </xf>
    <xf numFmtId="165" fontId="23" fillId="8" borderId="31" xfId="1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65" fontId="13" fillId="7" borderId="28" xfId="1" applyNumberFormat="1" applyFont="1" applyFill="1" applyBorder="1" applyAlignment="1">
      <alignment horizontal="center" vertical="center"/>
    </xf>
    <xf numFmtId="165" fontId="10" fillId="0" borderId="34" xfId="1" applyNumberFormat="1" applyFont="1" applyBorder="1" applyAlignment="1">
      <alignment horizontal="center" vertical="center"/>
    </xf>
    <xf numFmtId="165" fontId="10" fillId="5" borderId="34" xfId="1" applyNumberFormat="1" applyFont="1" applyFill="1" applyBorder="1" applyAlignment="1">
      <alignment horizontal="center" vertical="center"/>
    </xf>
    <xf numFmtId="0" fontId="22" fillId="8" borderId="35" xfId="0" applyFont="1" applyFill="1" applyBorder="1" applyAlignment="1">
      <alignment horizontal="center" vertical="center"/>
    </xf>
    <xf numFmtId="165" fontId="22" fillId="8" borderId="35" xfId="1" applyNumberFormat="1" applyFont="1" applyFill="1" applyBorder="1" applyAlignment="1">
      <alignment horizontal="center" vertical="center"/>
    </xf>
    <xf numFmtId="165" fontId="23" fillId="8" borderId="35" xfId="1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65" fontId="10" fillId="0" borderId="35" xfId="1" applyNumberFormat="1" applyFont="1" applyBorder="1" applyAlignment="1">
      <alignment horizontal="center" vertical="center"/>
    </xf>
    <xf numFmtId="165" fontId="13" fillId="7" borderId="35" xfId="1" applyNumberFormat="1" applyFont="1" applyFill="1" applyBorder="1" applyAlignment="1">
      <alignment horizontal="center" vertical="center"/>
    </xf>
    <xf numFmtId="165" fontId="10" fillId="7" borderId="35" xfId="1" applyNumberFormat="1" applyFont="1" applyFill="1" applyBorder="1" applyAlignment="1">
      <alignment horizontal="center" vertical="center"/>
    </xf>
    <xf numFmtId="165" fontId="10" fillId="7" borderId="34" xfId="1" applyNumberFormat="1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165" fontId="13" fillId="7" borderId="34" xfId="1" applyNumberFormat="1" applyFont="1" applyFill="1" applyBorder="1" applyAlignment="1">
      <alignment horizontal="center" vertical="center"/>
    </xf>
    <xf numFmtId="165" fontId="10" fillId="2" borderId="24" xfId="1" applyNumberFormat="1" applyFont="1" applyFill="1" applyBorder="1" applyAlignment="1">
      <alignment horizontal="center" vertical="center"/>
    </xf>
    <xf numFmtId="165" fontId="10" fillId="0" borderId="34" xfId="1" applyNumberFormat="1" applyFont="1" applyFill="1" applyBorder="1" applyAlignment="1">
      <alignment horizontal="center" vertical="center"/>
    </xf>
    <xf numFmtId="165" fontId="13" fillId="0" borderId="34" xfId="1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165" fontId="10" fillId="8" borderId="35" xfId="1" applyNumberFormat="1" applyFont="1" applyFill="1" applyBorder="1" applyAlignment="1">
      <alignment horizontal="center" vertical="center"/>
    </xf>
    <xf numFmtId="165" fontId="13" fillId="8" borderId="35" xfId="1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65" fontId="10" fillId="2" borderId="34" xfId="1" applyNumberFormat="1" applyFont="1" applyFill="1" applyBorder="1" applyAlignment="1">
      <alignment horizontal="center" vertical="center"/>
    </xf>
    <xf numFmtId="165" fontId="22" fillId="0" borderId="39" xfId="1" applyNumberFormat="1" applyFont="1" applyBorder="1" applyAlignment="1">
      <alignment horizontal="center" vertical="center"/>
    </xf>
    <xf numFmtId="165" fontId="22" fillId="7" borderId="39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0" borderId="0" xfId="2" applyFont="1" applyAlignment="1">
      <alignment horizontal="center" vertical="center" wrapText="1" readingOrder="2"/>
    </xf>
    <xf numFmtId="0" fontId="1" fillId="0" borderId="0" xfId="3" applyAlignment="1">
      <alignment horizontal="center"/>
    </xf>
    <xf numFmtId="0" fontId="0" fillId="2" borderId="0" xfId="0" applyFill="1"/>
    <xf numFmtId="0" fontId="30" fillId="2" borderId="19" xfId="2" applyFont="1" applyFill="1" applyBorder="1" applyAlignment="1">
      <alignment horizontal="center" vertical="center" wrapText="1"/>
    </xf>
    <xf numFmtId="164" fontId="33" fillId="2" borderId="20" xfId="1" applyNumberFormat="1" applyFont="1" applyFill="1" applyBorder="1" applyAlignment="1">
      <alignment horizontal="center"/>
    </xf>
    <xf numFmtId="0" fontId="34" fillId="0" borderId="19" xfId="2" applyFont="1" applyBorder="1" applyAlignment="1">
      <alignment horizontal="center" vertical="center" wrapText="1"/>
    </xf>
    <xf numFmtId="0" fontId="34" fillId="2" borderId="19" xfId="2" applyFont="1" applyFill="1" applyBorder="1" applyAlignment="1">
      <alignment horizontal="center" vertical="center" wrapText="1"/>
    </xf>
    <xf numFmtId="0" fontId="34" fillId="0" borderId="43" xfId="2" applyFont="1" applyBorder="1" applyAlignment="1">
      <alignment horizontal="center" vertical="center" wrapText="1"/>
    </xf>
    <xf numFmtId="0" fontId="34" fillId="0" borderId="52" xfId="2" applyFont="1" applyBorder="1" applyAlignment="1">
      <alignment horizontal="center" vertical="center" wrapText="1"/>
    </xf>
    <xf numFmtId="0" fontId="35" fillId="2" borderId="19" xfId="2" applyFont="1" applyFill="1" applyBorder="1" applyAlignment="1">
      <alignment vertical="center" wrapText="1"/>
    </xf>
    <xf numFmtId="0" fontId="29" fillId="0" borderId="19" xfId="0" applyFont="1" applyBorder="1"/>
    <xf numFmtId="0" fontId="37" fillId="2" borderId="19" xfId="2" applyFont="1" applyFill="1" applyBorder="1" applyAlignment="1">
      <alignment horizontal="center" vertical="center" wrapText="1"/>
    </xf>
    <xf numFmtId="0" fontId="37" fillId="2" borderId="43" xfId="2" applyFont="1" applyFill="1" applyBorder="1" applyAlignment="1">
      <alignment horizontal="center" vertical="center" wrapText="1"/>
    </xf>
    <xf numFmtId="0" fontId="37" fillId="14" borderId="50" xfId="2" applyFont="1" applyFill="1" applyBorder="1" applyAlignment="1">
      <alignment horizontal="center" vertical="center" wrapText="1"/>
    </xf>
    <xf numFmtId="0" fontId="7" fillId="14" borderId="50" xfId="2" applyFont="1" applyFill="1" applyBorder="1" applyAlignment="1">
      <alignment vertical="center" wrapText="1"/>
    </xf>
    <xf numFmtId="0" fontId="38" fillId="2" borderId="43" xfId="2" applyFont="1" applyFill="1" applyBorder="1" applyAlignment="1">
      <alignment horizontal="right" vertical="center" wrapText="1"/>
    </xf>
    <xf numFmtId="164" fontId="0" fillId="0" borderId="0" xfId="1" applyNumberFormat="1" applyFont="1" applyAlignment="1">
      <alignment horizontal="center"/>
    </xf>
    <xf numFmtId="0" fontId="1" fillId="0" borderId="0" xfId="3"/>
    <xf numFmtId="0" fontId="1" fillId="0" borderId="0" xfId="3" applyAlignment="1">
      <alignment horizontal="right"/>
    </xf>
    <xf numFmtId="0" fontId="1" fillId="0" borderId="0" xfId="3" applyAlignment="1">
      <alignment horizontal="right" vertical="center"/>
    </xf>
    <xf numFmtId="0" fontId="26" fillId="16" borderId="45" xfId="2" applyFont="1" applyFill="1" applyBorder="1" applyAlignment="1">
      <alignment horizontal="center" vertical="center"/>
    </xf>
    <xf numFmtId="0" fontId="27" fillId="16" borderId="46" xfId="2" applyFont="1" applyFill="1" applyBorder="1" applyAlignment="1">
      <alignment horizontal="center" vertical="center" wrapText="1"/>
    </xf>
    <xf numFmtId="0" fontId="28" fillId="16" borderId="46" xfId="2" applyFont="1" applyFill="1" applyBorder="1" applyAlignment="1">
      <alignment horizontal="center" vertical="center"/>
    </xf>
    <xf numFmtId="0" fontId="26" fillId="6" borderId="48" xfId="2" applyFont="1" applyFill="1" applyBorder="1" applyAlignment="1">
      <alignment horizontal="center" vertical="center"/>
    </xf>
    <xf numFmtId="0" fontId="30" fillId="17" borderId="49" xfId="2" applyFont="1" applyFill="1" applyBorder="1" applyAlignment="1">
      <alignment horizontal="center" vertical="center" wrapText="1"/>
    </xf>
    <xf numFmtId="0" fontId="26" fillId="17" borderId="49" xfId="2" applyFont="1" applyFill="1" applyBorder="1" applyAlignment="1">
      <alignment horizontal="center" vertical="center"/>
    </xf>
    <xf numFmtId="0" fontId="30" fillId="3" borderId="50" xfId="2" applyFont="1" applyFill="1" applyBorder="1" applyAlignment="1">
      <alignment horizontal="center" vertical="center" wrapText="1"/>
    </xf>
    <xf numFmtId="0" fontId="32" fillId="3" borderId="50" xfId="2" applyFont="1" applyFill="1" applyBorder="1" applyAlignment="1">
      <alignment horizontal="right" vertical="center"/>
    </xf>
    <xf numFmtId="0" fontId="30" fillId="8" borderId="16" xfId="2" applyFont="1" applyFill="1" applyBorder="1" applyAlignment="1">
      <alignment horizontal="center" vertical="center" wrapText="1"/>
    </xf>
    <xf numFmtId="0" fontId="26" fillId="8" borderId="16" xfId="2" applyFont="1" applyFill="1" applyBorder="1" applyAlignment="1">
      <alignment horizontal="left" vertical="center"/>
    </xf>
    <xf numFmtId="0" fontId="2" fillId="18" borderId="10" xfId="2" applyFont="1" applyFill="1" applyBorder="1" applyAlignment="1">
      <alignment horizontal="left" vertical="center" wrapText="1"/>
    </xf>
    <xf numFmtId="0" fontId="34" fillId="3" borderId="50" xfId="2" applyFont="1" applyFill="1" applyBorder="1" applyAlignment="1">
      <alignment horizontal="center" vertical="center" wrapText="1"/>
    </xf>
    <xf numFmtId="0" fontId="34" fillId="18" borderId="16" xfId="2" applyFont="1" applyFill="1" applyBorder="1" applyAlignment="1">
      <alignment horizontal="center" vertical="center" wrapText="1"/>
    </xf>
    <xf numFmtId="0" fontId="35" fillId="18" borderId="16" xfId="2" applyFont="1" applyFill="1" applyBorder="1" applyAlignment="1">
      <alignment horizontal="left" vertical="center" wrapText="1"/>
    </xf>
    <xf numFmtId="0" fontId="34" fillId="18" borderId="19" xfId="2" applyFont="1" applyFill="1" applyBorder="1" applyAlignment="1">
      <alignment horizontal="center" vertical="center" wrapText="1"/>
    </xf>
    <xf numFmtId="0" fontId="35" fillId="18" borderId="19" xfId="2" applyFont="1" applyFill="1" applyBorder="1" applyAlignment="1">
      <alignment horizontal="left" vertical="center" wrapText="1"/>
    </xf>
    <xf numFmtId="0" fontId="2" fillId="18" borderId="19" xfId="2" applyFont="1" applyFill="1" applyBorder="1" applyAlignment="1">
      <alignment horizontal="left" vertical="center" wrapText="1"/>
    </xf>
    <xf numFmtId="0" fontId="36" fillId="18" borderId="19" xfId="2" applyFont="1" applyFill="1" applyBorder="1" applyAlignment="1">
      <alignment horizontal="left" vertical="center" wrapText="1"/>
    </xf>
    <xf numFmtId="164" fontId="2" fillId="18" borderId="20" xfId="1" applyNumberFormat="1" applyFont="1" applyFill="1" applyBorder="1" applyAlignment="1">
      <alignment horizontal="left" vertical="center" wrapText="1"/>
    </xf>
    <xf numFmtId="0" fontId="2" fillId="3" borderId="50" xfId="2" applyFont="1" applyFill="1" applyBorder="1" applyAlignment="1">
      <alignment horizontal="right" vertical="center" wrapText="1"/>
    </xf>
    <xf numFmtId="164" fontId="33" fillId="3" borderId="53" xfId="1" applyNumberFormat="1" applyFont="1" applyFill="1" applyBorder="1" applyAlignment="1">
      <alignment horizontal="center"/>
    </xf>
    <xf numFmtId="0" fontId="4" fillId="0" borderId="19" xfId="2" applyFont="1" applyBorder="1" applyAlignment="1">
      <alignment vertical="center" wrapText="1"/>
    </xf>
    <xf numFmtId="0" fontId="39" fillId="0" borderId="19" xfId="2" applyFont="1" applyBorder="1" applyAlignment="1">
      <alignment vertical="center" wrapText="1"/>
    </xf>
    <xf numFmtId="0" fontId="4" fillId="0" borderId="43" xfId="2" applyFont="1" applyBorder="1" applyAlignment="1">
      <alignment vertical="center" wrapText="1"/>
    </xf>
    <xf numFmtId="0" fontId="4" fillId="0" borderId="16" xfId="2" applyFont="1" applyBorder="1" applyAlignment="1">
      <alignment vertical="center" wrapText="1"/>
    </xf>
    <xf numFmtId="0" fontId="40" fillId="0" borderId="19" xfId="2" applyFont="1" applyBorder="1" applyAlignment="1">
      <alignment vertical="center" wrapText="1"/>
    </xf>
    <xf numFmtId="0" fontId="39" fillId="2" borderId="19" xfId="2" applyFont="1" applyFill="1" applyBorder="1" applyAlignment="1">
      <alignment vertical="center" wrapText="1"/>
    </xf>
    <xf numFmtId="0" fontId="39" fillId="0" borderId="19" xfId="2" applyFont="1" applyBorder="1" applyAlignment="1">
      <alignment horizontal="right" vertical="center" wrapText="1"/>
    </xf>
    <xf numFmtId="0" fontId="42" fillId="2" borderId="19" xfId="2" applyFont="1" applyFill="1" applyBorder="1" applyAlignment="1">
      <alignment vertical="center" wrapText="1"/>
    </xf>
    <xf numFmtId="0" fontId="42" fillId="2" borderId="43" xfId="2" applyFont="1" applyFill="1" applyBorder="1" applyAlignment="1">
      <alignment vertical="center" wrapText="1"/>
    </xf>
    <xf numFmtId="0" fontId="40" fillId="2" borderId="19" xfId="2" applyFont="1" applyFill="1" applyBorder="1" applyAlignment="1">
      <alignment horizontal="center" vertical="center" wrapText="1"/>
    </xf>
    <xf numFmtId="0" fontId="43" fillId="2" borderId="19" xfId="2" applyFont="1" applyFill="1" applyBorder="1" applyAlignment="1">
      <alignment vertical="center" wrapText="1"/>
    </xf>
    <xf numFmtId="0" fontId="24" fillId="6" borderId="47" xfId="3" applyFont="1" applyFill="1" applyBorder="1" applyAlignment="1">
      <alignment horizontal="center" vertical="center"/>
    </xf>
    <xf numFmtId="164" fontId="31" fillId="17" borderId="54" xfId="1" applyNumberFormat="1" applyFont="1" applyFill="1" applyBorder="1" applyAlignment="1">
      <alignment horizontal="center" vertical="center"/>
    </xf>
    <xf numFmtId="164" fontId="31" fillId="3" borderId="53" xfId="1" applyNumberFormat="1" applyFont="1" applyFill="1" applyBorder="1" applyAlignment="1">
      <alignment horizontal="center" vertical="center"/>
    </xf>
    <xf numFmtId="164" fontId="28" fillId="8" borderId="17" xfId="1" applyNumberFormat="1" applyFont="1" applyFill="1" applyBorder="1" applyAlignment="1">
      <alignment horizontal="left" vertical="center"/>
    </xf>
    <xf numFmtId="164" fontId="33" fillId="0" borderId="20" xfId="1" applyNumberFormat="1" applyFont="1" applyBorder="1" applyAlignment="1">
      <alignment horizontal="center"/>
    </xf>
    <xf numFmtId="164" fontId="27" fillId="2" borderId="17" xfId="1" applyNumberFormat="1" applyFont="1" applyFill="1" applyBorder="1" applyAlignment="1">
      <alignment horizontal="left" vertical="center"/>
    </xf>
    <xf numFmtId="164" fontId="33" fillId="0" borderId="44" xfId="1" applyNumberFormat="1" applyFont="1" applyBorder="1" applyAlignment="1">
      <alignment horizontal="center"/>
    </xf>
    <xf numFmtId="164" fontId="2" fillId="18" borderId="55" xfId="1" applyNumberFormat="1" applyFont="1" applyFill="1" applyBorder="1" applyAlignment="1">
      <alignment horizontal="left" vertical="center" wrapText="1"/>
    </xf>
    <xf numFmtId="164" fontId="33" fillId="0" borderId="56" xfId="1" applyNumberFormat="1" applyFont="1" applyBorder="1" applyAlignment="1">
      <alignment horizontal="center"/>
    </xf>
    <xf numFmtId="164" fontId="31" fillId="3" borderId="53" xfId="1" applyNumberFormat="1" applyFont="1" applyFill="1" applyBorder="1" applyAlignment="1">
      <alignment horizontal="center"/>
    </xf>
    <xf numFmtId="164" fontId="2" fillId="18" borderId="17" xfId="1" applyNumberFormat="1" applyFont="1" applyFill="1" applyBorder="1" applyAlignment="1">
      <alignment horizontal="left" vertical="center" wrapText="1"/>
    </xf>
    <xf numFmtId="164" fontId="41" fillId="0" borderId="20" xfId="1" applyNumberFormat="1" applyFont="1" applyBorder="1" applyAlignment="1">
      <alignment horizontal="center"/>
    </xf>
    <xf numFmtId="164" fontId="29" fillId="0" borderId="20" xfId="1" applyNumberFormat="1" applyFont="1" applyBorder="1" applyAlignment="1">
      <alignment horizontal="center"/>
    </xf>
    <xf numFmtId="164" fontId="35" fillId="18" borderId="20" xfId="1" applyNumberFormat="1" applyFont="1" applyFill="1" applyBorder="1" applyAlignment="1">
      <alignment horizontal="left" vertical="center" wrapText="1"/>
    </xf>
    <xf numFmtId="164" fontId="29" fillId="0" borderId="44" xfId="1" applyNumberFormat="1" applyFont="1" applyBorder="1" applyAlignment="1">
      <alignment horizontal="center"/>
    </xf>
    <xf numFmtId="0" fontId="40" fillId="2" borderId="20" xfId="2" applyFont="1" applyFill="1" applyBorder="1" applyAlignment="1">
      <alignment horizontal="center" vertical="center" wrapText="1"/>
    </xf>
    <xf numFmtId="164" fontId="41" fillId="0" borderId="17" xfId="1" applyNumberFormat="1" applyFont="1" applyBorder="1" applyAlignment="1">
      <alignment horizontal="center"/>
    </xf>
    <xf numFmtId="164" fontId="33" fillId="0" borderId="59" xfId="1" applyNumberFormat="1" applyFont="1" applyBorder="1" applyAlignment="1">
      <alignment horizontal="center"/>
    </xf>
    <xf numFmtId="0" fontId="20" fillId="6" borderId="24" xfId="0" applyFont="1" applyFill="1" applyBorder="1" applyAlignment="1">
      <alignment horizontal="center" vertical="center"/>
    </xf>
    <xf numFmtId="165" fontId="44" fillId="6" borderId="24" xfId="0" applyNumberFormat="1" applyFont="1" applyFill="1" applyBorder="1" applyAlignment="1">
      <alignment horizontal="center" vertical="center"/>
    </xf>
    <xf numFmtId="0" fontId="23" fillId="8" borderId="31" xfId="0" applyFont="1" applyFill="1" applyBorder="1" applyAlignment="1">
      <alignment vertical="center"/>
    </xf>
    <xf numFmtId="165" fontId="45" fillId="8" borderId="31" xfId="1" applyNumberFormat="1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vertical="center" wrapText="1"/>
    </xf>
    <xf numFmtId="165" fontId="46" fillId="2" borderId="28" xfId="1" applyNumberFormat="1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vertical="center"/>
    </xf>
    <xf numFmtId="165" fontId="45" fillId="8" borderId="35" xfId="1" applyNumberFormat="1" applyFont="1" applyFill="1" applyBorder="1" applyAlignment="1">
      <alignment horizontal="center" vertical="center"/>
    </xf>
    <xf numFmtId="165" fontId="46" fillId="0" borderId="35" xfId="1" applyNumberFormat="1" applyFont="1" applyBorder="1" applyAlignment="1">
      <alignment horizontal="center" vertical="center"/>
    </xf>
    <xf numFmtId="0" fontId="10" fillId="9" borderId="35" xfId="0" applyFont="1" applyFill="1" applyBorder="1" applyAlignment="1">
      <alignment horizontal="center" vertical="center"/>
    </xf>
    <xf numFmtId="0" fontId="23" fillId="8" borderId="35" xfId="0" applyFont="1" applyFill="1" applyBorder="1" applyAlignment="1">
      <alignment vertical="center" wrapText="1"/>
    </xf>
    <xf numFmtId="165" fontId="46" fillId="0" borderId="34" xfId="1" applyNumberFormat="1" applyFont="1" applyBorder="1" applyAlignment="1">
      <alignment horizontal="center" vertical="center"/>
    </xf>
    <xf numFmtId="0" fontId="10" fillId="9" borderId="34" xfId="0" applyFont="1" applyFill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165" fontId="46" fillId="0" borderId="34" xfId="1" applyNumberFormat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/>
    </xf>
    <xf numFmtId="165" fontId="10" fillId="0" borderId="28" xfId="1" applyNumberFormat="1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0" fontId="13" fillId="8" borderId="35" xfId="0" applyFont="1" applyFill="1" applyBorder="1" applyAlignment="1">
      <alignment vertical="center" wrapText="1"/>
    </xf>
    <xf numFmtId="165" fontId="46" fillId="8" borderId="35" xfId="1" applyNumberFormat="1" applyFont="1" applyFill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13" fillId="0" borderId="34" xfId="0" applyFont="1" applyBorder="1" applyAlignment="1">
      <alignment vertical="center" wrapText="1"/>
    </xf>
    <xf numFmtId="0" fontId="10" fillId="8" borderId="34" xfId="0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vertical="center"/>
    </xf>
    <xf numFmtId="165" fontId="10" fillId="8" borderId="34" xfId="1" applyNumberFormat="1" applyFont="1" applyFill="1" applyBorder="1" applyAlignment="1">
      <alignment horizontal="center" vertical="center"/>
    </xf>
    <xf numFmtId="165" fontId="46" fillId="8" borderId="34" xfId="1" applyNumberFormat="1" applyFont="1" applyFill="1" applyBorder="1" applyAlignment="1">
      <alignment horizontal="center" vertical="center"/>
    </xf>
    <xf numFmtId="165" fontId="13" fillId="8" borderId="34" xfId="1" applyNumberFormat="1" applyFont="1" applyFill="1" applyBorder="1" applyAlignment="1">
      <alignment horizontal="center" vertical="center"/>
    </xf>
    <xf numFmtId="165" fontId="46" fillId="5" borderId="34" xfId="1" applyNumberFormat="1" applyFont="1" applyFill="1" applyBorder="1" applyAlignment="1">
      <alignment horizontal="center" vertical="center"/>
    </xf>
    <xf numFmtId="0" fontId="13" fillId="8" borderId="34" xfId="0" applyFont="1" applyFill="1" applyBorder="1" applyAlignment="1">
      <alignment vertical="center" wrapText="1"/>
    </xf>
    <xf numFmtId="0" fontId="10" fillId="8" borderId="34" xfId="0" applyFont="1" applyFill="1" applyBorder="1" applyAlignment="1">
      <alignment vertical="center" wrapText="1"/>
    </xf>
    <xf numFmtId="165" fontId="10" fillId="8" borderId="34" xfId="0" applyNumberFormat="1" applyFont="1" applyFill="1" applyBorder="1" applyAlignment="1">
      <alignment vertical="center" wrapText="1"/>
    </xf>
    <xf numFmtId="165" fontId="46" fillId="8" borderId="34" xfId="0" applyNumberFormat="1" applyFont="1" applyFill="1" applyBorder="1" applyAlignment="1">
      <alignment vertical="center" wrapText="1"/>
    </xf>
    <xf numFmtId="165" fontId="13" fillId="8" borderId="34" xfId="0" applyNumberFormat="1" applyFont="1" applyFill="1" applyBorder="1" applyAlignment="1">
      <alignment vertical="center" wrapText="1"/>
    </xf>
    <xf numFmtId="0" fontId="10" fillId="0" borderId="61" xfId="0" applyFont="1" applyBorder="1" applyAlignment="1">
      <alignment horizontal="center" vertical="center"/>
    </xf>
    <xf numFmtId="165" fontId="45" fillId="0" borderId="39" xfId="1" applyNumberFormat="1" applyFont="1" applyBorder="1" applyAlignment="1">
      <alignment horizontal="center" vertical="center"/>
    </xf>
    <xf numFmtId="165" fontId="14" fillId="0" borderId="35" xfId="1" applyNumberFormat="1" applyFont="1" applyBorder="1" applyAlignment="1">
      <alignment horizontal="center" vertical="center"/>
    </xf>
    <xf numFmtId="0" fontId="48" fillId="0" borderId="63" xfId="0" applyFont="1" applyBorder="1" applyAlignment="1">
      <alignment vertical="center" wrapText="1"/>
    </xf>
    <xf numFmtId="0" fontId="48" fillId="0" borderId="64" xfId="0" applyFont="1" applyBorder="1" applyAlignment="1">
      <alignment vertical="center" wrapText="1"/>
    </xf>
    <xf numFmtId="0" fontId="49" fillId="2" borderId="65" xfId="0" applyFont="1" applyFill="1" applyBorder="1" applyAlignment="1">
      <alignment horizontal="center" vertical="center" wrapText="1"/>
    </xf>
    <xf numFmtId="0" fontId="49" fillId="2" borderId="66" xfId="0" applyFont="1" applyFill="1" applyBorder="1" applyAlignment="1">
      <alignment horizontal="center" vertical="center" wrapText="1"/>
    </xf>
    <xf numFmtId="0" fontId="49" fillId="2" borderId="67" xfId="0" applyFont="1" applyFill="1" applyBorder="1" applyAlignment="1">
      <alignment horizontal="center" vertical="center" wrapText="1"/>
    </xf>
    <xf numFmtId="0" fontId="50" fillId="0" borderId="68" xfId="0" applyFont="1" applyBorder="1" applyAlignment="1">
      <alignment horizontal="center" vertical="center"/>
    </xf>
    <xf numFmtId="0" fontId="50" fillId="0" borderId="69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19" xfId="0" applyFont="1" applyBorder="1" applyAlignment="1">
      <alignment vertical="center" wrapText="1"/>
    </xf>
    <xf numFmtId="0" fontId="50" fillId="0" borderId="19" xfId="0" applyFont="1" applyBorder="1" applyAlignment="1">
      <alignment horizontal="center" vertical="center" wrapText="1"/>
    </xf>
    <xf numFmtId="0" fontId="50" fillId="0" borderId="19" xfId="4" applyFont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/>
    </xf>
    <xf numFmtId="0" fontId="50" fillId="0" borderId="13" xfId="0" applyFont="1" applyBorder="1" applyAlignment="1">
      <alignment vertical="center" wrapText="1"/>
    </xf>
    <xf numFmtId="0" fontId="50" fillId="0" borderId="13" xfId="0" applyFont="1" applyBorder="1" applyAlignment="1">
      <alignment horizontal="center" vertical="center" wrapText="1"/>
    </xf>
    <xf numFmtId="0" fontId="50" fillId="0" borderId="13" xfId="4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 vertical="center"/>
    </xf>
    <xf numFmtId="0" fontId="22" fillId="8" borderId="33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/>
    </xf>
    <xf numFmtId="0" fontId="22" fillId="8" borderId="37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60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 wrapText="1"/>
    </xf>
    <xf numFmtId="0" fontId="17" fillId="6" borderId="24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165" fontId="10" fillId="2" borderId="4" xfId="1" applyNumberFormat="1" applyFont="1" applyFill="1" applyBorder="1" applyAlignment="1">
      <alignment horizontal="center" vertical="center"/>
    </xf>
    <xf numFmtId="165" fontId="10" fillId="2" borderId="28" xfId="1" applyNumberFormat="1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26" fillId="12" borderId="18" xfId="2" applyFont="1" applyFill="1" applyBorder="1" applyAlignment="1">
      <alignment horizontal="center" vertical="center" wrapText="1"/>
    </xf>
    <xf numFmtId="0" fontId="26" fillId="13" borderId="18" xfId="2" applyFont="1" applyFill="1" applyBorder="1" applyAlignment="1">
      <alignment horizontal="center" vertical="center"/>
    </xf>
    <xf numFmtId="0" fontId="26" fillId="13" borderId="42" xfId="2" applyFont="1" applyFill="1" applyBorder="1" applyAlignment="1">
      <alignment horizontal="center" vertical="center"/>
    </xf>
    <xf numFmtId="0" fontId="26" fillId="15" borderId="57" xfId="2" applyFont="1" applyFill="1" applyBorder="1" applyAlignment="1">
      <alignment horizontal="center" vertical="center"/>
    </xf>
    <xf numFmtId="0" fontId="26" fillId="15" borderId="58" xfId="2" applyFont="1" applyFill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26" fillId="10" borderId="15" xfId="2" applyFont="1" applyFill="1" applyBorder="1" applyAlignment="1">
      <alignment horizontal="center" vertical="center" wrapText="1"/>
    </xf>
    <xf numFmtId="0" fontId="26" fillId="10" borderId="18" xfId="2" applyFont="1" applyFill="1" applyBorder="1" applyAlignment="1">
      <alignment horizontal="center" vertical="center" wrapText="1"/>
    </xf>
    <xf numFmtId="0" fontId="26" fillId="10" borderId="51" xfId="2" applyFont="1" applyFill="1" applyBorder="1" applyAlignment="1">
      <alignment horizontal="center" vertical="center" wrapText="1"/>
    </xf>
    <xf numFmtId="0" fontId="26" fillId="11" borderId="18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4" xfId="1" applyNumberFormat="1" applyFont="1" applyFill="1" applyBorder="1" applyAlignment="1">
      <alignment horizontal="center" vertical="center"/>
    </xf>
    <xf numFmtId="164" fontId="6" fillId="4" borderId="7" xfId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8" fillId="0" borderId="63" xfId="0" applyFont="1" applyBorder="1" applyAlignment="1">
      <alignment vertical="center" wrapText="1"/>
    </xf>
    <xf numFmtId="0" fontId="48" fillId="0" borderId="62" xfId="0" applyFont="1" applyBorder="1" applyAlignment="1">
      <alignment vertical="center" wrapText="1"/>
    </xf>
  </cellXfs>
  <cellStyles count="5">
    <cellStyle name="Comma" xfId="1" builtinId="3"/>
    <cellStyle name="Hyperlink" xfId="4" builtinId="8"/>
    <cellStyle name="Normal" xfId="0" builtinId="0"/>
    <cellStyle name="Normal 2" xfId="3" xr:uid="{E638BFF9-A673-48AF-9F0E-408CD2578125}"/>
    <cellStyle name="Normal 4" xfId="2" xr:uid="{A48DD74E-B793-4597-9315-20D2CC797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ontentPlaceHolder1$CartableUC1$grvCartable$cell0_11$TC$btnMember','')" TargetMode="External"/><Relationship Id="rId2" Type="http://schemas.openxmlformats.org/officeDocument/2006/relationships/hyperlink" Target="javascript:__doPostBack('ctl00$ContentPlaceHolder1$CartableUC1$grvCartable$cell5_11$TC$btnMember','')" TargetMode="External"/><Relationship Id="rId1" Type="http://schemas.openxmlformats.org/officeDocument/2006/relationships/hyperlink" Target="javascript:__doPostBack('ctl00$ContentPlaceHolder1$CartableUC1$grvCartable$cell4_11$TC$btnMember','')" TargetMode="External"/><Relationship Id="rId5" Type="http://schemas.openxmlformats.org/officeDocument/2006/relationships/hyperlink" Target="javascript:__doPostBack('ctl00$ContentPlaceHolder1$CartableUC1$grvCartable$cell3_11$TC$btnMember','')" TargetMode="External"/><Relationship Id="rId4" Type="http://schemas.openxmlformats.org/officeDocument/2006/relationships/hyperlink" Target="javascript:__doPostBack('ctl00$ContentPlaceHolder1$CartableUC1$grvCartable$cell0_11$TC$btnMember','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E7685-B619-4339-AB80-1127AF78C985}">
  <dimension ref="A1:DG59"/>
  <sheetViews>
    <sheetView rightToLeft="1" tabSelected="1" workbookViewId="0">
      <selection activeCell="D65" sqref="D65"/>
    </sheetView>
  </sheetViews>
  <sheetFormatPr defaultColWidth="19.5703125" defaultRowHeight="15"/>
  <cols>
    <col min="1" max="1" width="5.42578125" customWidth="1"/>
    <col min="2" max="2" width="9.5703125" customWidth="1"/>
    <col min="3" max="3" width="11.85546875" customWidth="1"/>
    <col min="4" max="4" width="26.140625" style="8" customWidth="1"/>
    <col min="5" max="5" width="15.28515625" customWidth="1"/>
    <col min="6" max="6" width="11.140625" customWidth="1"/>
    <col min="7" max="7" width="6.7109375" style="8" customWidth="1"/>
    <col min="8" max="8" width="10.28515625" style="8" customWidth="1"/>
    <col min="9" max="9" width="11.5703125" customWidth="1"/>
    <col min="10" max="10" width="12.140625" customWidth="1"/>
    <col min="11" max="11" width="10.42578125" customWidth="1"/>
    <col min="12" max="12" width="10.7109375" customWidth="1"/>
    <col min="13" max="13" width="11.7109375" customWidth="1"/>
    <col min="14" max="15" width="15.28515625" hidden="1" customWidth="1"/>
    <col min="16" max="16" width="10.85546875" customWidth="1"/>
    <col min="17" max="17" width="10.42578125" customWidth="1"/>
    <col min="18" max="19" width="15.28515625" hidden="1" customWidth="1"/>
    <col min="20" max="20" width="11.28515625" customWidth="1"/>
    <col min="21" max="21" width="10.28515625" customWidth="1"/>
    <col min="22" max="22" width="11.42578125" customWidth="1"/>
    <col min="23" max="23" width="10.5703125" customWidth="1"/>
    <col min="24" max="27" width="15.28515625" hidden="1" customWidth="1"/>
    <col min="28" max="28" width="15.28515625" customWidth="1"/>
    <col min="29" max="29" width="20.42578125" customWidth="1"/>
    <col min="30" max="30" width="11" hidden="1" customWidth="1"/>
    <col min="31" max="31" width="16" customWidth="1"/>
  </cols>
  <sheetData>
    <row r="1" spans="1:30" ht="15.75" thickBot="1"/>
    <row r="2" spans="1:30" ht="30.75" customHeight="1" thickBot="1">
      <c r="A2" s="203" t="s">
        <v>16</v>
      </c>
      <c r="B2" s="218" t="s">
        <v>17</v>
      </c>
      <c r="C2" s="218" t="s">
        <v>18</v>
      </c>
      <c r="D2" s="221" t="s">
        <v>19</v>
      </c>
      <c r="E2" s="203" t="s">
        <v>20</v>
      </c>
      <c r="F2" s="225" t="s">
        <v>147</v>
      </c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17"/>
      <c r="S2" s="17"/>
      <c r="T2" s="17"/>
      <c r="U2" s="17"/>
      <c r="V2" s="211"/>
      <c r="W2" s="211"/>
      <c r="X2" s="211"/>
      <c r="Y2" s="211"/>
      <c r="Z2" s="211"/>
      <c r="AA2" s="212"/>
      <c r="AB2" s="213" t="s">
        <v>21</v>
      </c>
      <c r="AC2" s="195" t="s">
        <v>148</v>
      </c>
      <c r="AD2" s="195" t="s">
        <v>149</v>
      </c>
    </row>
    <row r="3" spans="1:30" ht="61.5" customHeight="1" thickBot="1">
      <c r="A3" s="224"/>
      <c r="B3" s="219"/>
      <c r="C3" s="219"/>
      <c r="D3" s="222"/>
      <c r="E3" s="224"/>
      <c r="F3" s="232" t="s">
        <v>22</v>
      </c>
      <c r="G3" s="233"/>
      <c r="H3" s="233"/>
      <c r="I3" s="234"/>
      <c r="J3" s="230" t="s">
        <v>23</v>
      </c>
      <c r="K3" s="235"/>
      <c r="L3" s="235"/>
      <c r="M3" s="231"/>
      <c r="N3" s="198" t="s">
        <v>24</v>
      </c>
      <c r="O3" s="199"/>
      <c r="P3" s="198" t="s">
        <v>150</v>
      </c>
      <c r="Q3" s="199"/>
      <c r="R3" s="198" t="s">
        <v>25</v>
      </c>
      <c r="S3" s="199"/>
      <c r="T3" s="198" t="s">
        <v>151</v>
      </c>
      <c r="U3" s="199"/>
      <c r="V3" s="200" t="s">
        <v>152</v>
      </c>
      <c r="W3" s="201"/>
      <c r="X3" s="200"/>
      <c r="Y3" s="202"/>
      <c r="Z3" s="201" t="s">
        <v>153</v>
      </c>
      <c r="AA3" s="202"/>
      <c r="AB3" s="214"/>
      <c r="AC3" s="196"/>
      <c r="AD3" s="196"/>
    </row>
    <row r="4" spans="1:30" ht="24" customHeight="1" thickBot="1">
      <c r="A4" s="224"/>
      <c r="B4" s="219"/>
      <c r="C4" s="219"/>
      <c r="D4" s="222"/>
      <c r="E4" s="224"/>
      <c r="F4" s="203" t="s">
        <v>11</v>
      </c>
      <c r="G4" s="227" t="s">
        <v>26</v>
      </c>
      <c r="H4" s="228"/>
      <c r="I4" s="229"/>
      <c r="J4" s="230" t="s">
        <v>154</v>
      </c>
      <c r="K4" s="231"/>
      <c r="L4" s="230" t="s">
        <v>155</v>
      </c>
      <c r="M4" s="231"/>
      <c r="N4" s="203" t="s">
        <v>11</v>
      </c>
      <c r="O4" s="205" t="s">
        <v>26</v>
      </c>
      <c r="P4" s="203" t="s">
        <v>11</v>
      </c>
      <c r="Q4" s="205" t="s">
        <v>26</v>
      </c>
      <c r="R4" s="216" t="s">
        <v>11</v>
      </c>
      <c r="S4" s="205" t="s">
        <v>27</v>
      </c>
      <c r="T4" s="18"/>
      <c r="U4" s="20"/>
      <c r="V4" s="203" t="s">
        <v>11</v>
      </c>
      <c r="W4" s="205" t="s">
        <v>26</v>
      </c>
      <c r="X4" s="203" t="s">
        <v>11</v>
      </c>
      <c r="Y4" s="205" t="s">
        <v>26</v>
      </c>
      <c r="Z4" s="203" t="s">
        <v>11</v>
      </c>
      <c r="AA4" s="205" t="s">
        <v>26</v>
      </c>
      <c r="AB4" s="214"/>
      <c r="AC4" s="196"/>
      <c r="AD4" s="196"/>
    </row>
    <row r="5" spans="1:30" ht="21" customHeight="1" thickBot="1">
      <c r="A5" s="204"/>
      <c r="B5" s="220"/>
      <c r="C5" s="220"/>
      <c r="D5" s="223"/>
      <c r="E5" s="204"/>
      <c r="F5" s="204"/>
      <c r="G5" s="21" t="s">
        <v>28</v>
      </c>
      <c r="H5" s="22" t="s">
        <v>29</v>
      </c>
      <c r="I5" s="23" t="s">
        <v>12</v>
      </c>
      <c r="J5" s="24" t="s">
        <v>11</v>
      </c>
      <c r="K5" s="25" t="s">
        <v>26</v>
      </c>
      <c r="L5" s="24" t="s">
        <v>11</v>
      </c>
      <c r="M5" s="25" t="s">
        <v>26</v>
      </c>
      <c r="N5" s="204"/>
      <c r="O5" s="206"/>
      <c r="P5" s="204"/>
      <c r="Q5" s="206"/>
      <c r="R5" s="217"/>
      <c r="S5" s="206"/>
      <c r="T5" s="18" t="s">
        <v>11</v>
      </c>
      <c r="U5" s="25" t="s">
        <v>26</v>
      </c>
      <c r="V5" s="204"/>
      <c r="W5" s="206"/>
      <c r="X5" s="204"/>
      <c r="Y5" s="206"/>
      <c r="Z5" s="204"/>
      <c r="AA5" s="206"/>
      <c r="AB5" s="215"/>
      <c r="AC5" s="197"/>
      <c r="AD5" s="197"/>
    </row>
    <row r="6" spans="1:30" s="9" customFormat="1" ht="30.75" customHeight="1" thickBot="1">
      <c r="A6" s="26"/>
      <c r="B6" s="27"/>
      <c r="C6" s="28"/>
      <c r="D6" s="132" t="s">
        <v>30</v>
      </c>
      <c r="E6" s="26"/>
      <c r="F6" s="29">
        <f>F7+F11+F15+F41+F44+F47+F50+F53+F55+F57</f>
        <v>430000</v>
      </c>
      <c r="G6" s="133">
        <f>G7+G11+G15+G41+G44+G47+G50+G53+G55+G57</f>
        <v>0</v>
      </c>
      <c r="H6" s="29">
        <f t="shared" ref="H6:AB6" si="0">H7+H11+H15+H41+H44+H47+H50+H53+H55+H57</f>
        <v>223262</v>
      </c>
      <c r="I6" s="29">
        <f t="shared" si="0"/>
        <v>223262</v>
      </c>
      <c r="J6" s="29">
        <f t="shared" si="0"/>
        <v>177500</v>
      </c>
      <c r="K6" s="29">
        <f t="shared" si="0"/>
        <v>101838</v>
      </c>
      <c r="L6" s="29">
        <f t="shared" si="0"/>
        <v>305000</v>
      </c>
      <c r="M6" s="29">
        <f t="shared" si="0"/>
        <v>217170</v>
      </c>
      <c r="N6" s="29">
        <f t="shared" si="0"/>
        <v>0</v>
      </c>
      <c r="O6" s="29">
        <f t="shared" si="0"/>
        <v>0</v>
      </c>
      <c r="P6" s="29">
        <f t="shared" si="0"/>
        <v>372000</v>
      </c>
      <c r="Q6" s="29">
        <f t="shared" si="0"/>
        <v>372000</v>
      </c>
      <c r="R6" s="29">
        <f t="shared" si="0"/>
        <v>0</v>
      </c>
      <c r="S6" s="29">
        <f t="shared" si="0"/>
        <v>0</v>
      </c>
      <c r="T6" s="29">
        <f t="shared" si="0"/>
        <v>440000</v>
      </c>
      <c r="U6" s="29">
        <f t="shared" si="0"/>
        <v>250734</v>
      </c>
      <c r="V6" s="29">
        <f t="shared" si="0"/>
        <v>250000</v>
      </c>
      <c r="W6" s="29">
        <f t="shared" si="0"/>
        <v>0</v>
      </c>
      <c r="X6" s="29">
        <f t="shared" si="0"/>
        <v>0</v>
      </c>
      <c r="Y6" s="29">
        <f t="shared" si="0"/>
        <v>0</v>
      </c>
      <c r="Z6" s="29">
        <f t="shared" si="0"/>
        <v>0</v>
      </c>
      <c r="AA6" s="29">
        <f t="shared" si="0"/>
        <v>0</v>
      </c>
      <c r="AB6" s="29">
        <f t="shared" si="0"/>
        <v>1974500</v>
      </c>
      <c r="AC6" s="29">
        <f>AC7+AC11+AC15+AC41+AC44+AC47+AC50+AC53+AC55+AC57</f>
        <v>1165004</v>
      </c>
      <c r="AD6" s="29">
        <f>AD7+AD11+AD15+AD41+AD44+AD47+AD50+AD53+AD55+AD57</f>
        <v>0</v>
      </c>
    </row>
    <row r="7" spans="1:30" s="10" customFormat="1" ht="30" customHeight="1">
      <c r="A7" s="30">
        <v>1</v>
      </c>
      <c r="B7" s="207" t="s">
        <v>156</v>
      </c>
      <c r="C7" s="208"/>
      <c r="D7" s="134" t="s">
        <v>157</v>
      </c>
      <c r="E7" s="30"/>
      <c r="F7" s="31">
        <f>F8+F9+F10</f>
        <v>130000</v>
      </c>
      <c r="G7" s="135">
        <f>G8+G9+G10</f>
        <v>0</v>
      </c>
      <c r="H7" s="32">
        <f t="shared" ref="H7:Z7" si="1">H8+H9+H10</f>
        <v>82946</v>
      </c>
      <c r="I7" s="31">
        <f>I8+I9+I10</f>
        <v>82946</v>
      </c>
      <c r="J7" s="31">
        <f>J8+J9+J10</f>
        <v>60000</v>
      </c>
      <c r="K7" s="31">
        <f>K8+K9+K10</f>
        <v>50000</v>
      </c>
      <c r="L7" s="31">
        <f t="shared" si="1"/>
        <v>225000</v>
      </c>
      <c r="M7" s="31">
        <f t="shared" si="1"/>
        <v>157170</v>
      </c>
      <c r="N7" s="31">
        <f t="shared" si="1"/>
        <v>0</v>
      </c>
      <c r="O7" s="31">
        <f t="shared" si="1"/>
        <v>0</v>
      </c>
      <c r="P7" s="31">
        <f t="shared" si="1"/>
        <v>0</v>
      </c>
      <c r="Q7" s="31">
        <f t="shared" si="1"/>
        <v>0</v>
      </c>
      <c r="R7" s="31">
        <f t="shared" si="1"/>
        <v>0</v>
      </c>
      <c r="S7" s="31">
        <f t="shared" si="1"/>
        <v>0</v>
      </c>
      <c r="T7" s="31">
        <f t="shared" si="1"/>
        <v>0</v>
      </c>
      <c r="U7" s="31">
        <f t="shared" si="1"/>
        <v>0</v>
      </c>
      <c r="V7" s="31">
        <f t="shared" si="1"/>
        <v>0</v>
      </c>
      <c r="W7" s="31">
        <f t="shared" si="1"/>
        <v>0</v>
      </c>
      <c r="X7" s="31">
        <f t="shared" si="1"/>
        <v>0</v>
      </c>
      <c r="Y7" s="31">
        <f t="shared" si="1"/>
        <v>0</v>
      </c>
      <c r="Z7" s="31">
        <f t="shared" si="1"/>
        <v>0</v>
      </c>
      <c r="AA7" s="31">
        <f>AA8+AA9+AA10</f>
        <v>0</v>
      </c>
      <c r="AB7" s="31">
        <f>SUM(AB8:AB10)</f>
        <v>415000</v>
      </c>
      <c r="AC7" s="31">
        <f>SUM(AC8:AC10)</f>
        <v>290116</v>
      </c>
      <c r="AD7" s="31">
        <f>SUM(AD8:AD10)</f>
        <v>0</v>
      </c>
    </row>
    <row r="8" spans="1:30" ht="30" customHeight="1">
      <c r="A8" s="33"/>
      <c r="B8" s="33">
        <v>53603</v>
      </c>
      <c r="C8" s="136">
        <v>4010235</v>
      </c>
      <c r="D8" s="137" t="s">
        <v>31</v>
      </c>
      <c r="E8" s="33" t="s">
        <v>32</v>
      </c>
      <c r="F8" s="18">
        <v>50000</v>
      </c>
      <c r="G8" s="138"/>
      <c r="H8" s="34">
        <v>16946</v>
      </c>
      <c r="I8" s="19">
        <f>H8+G8</f>
        <v>16946</v>
      </c>
      <c r="J8" s="18">
        <v>10000</v>
      </c>
      <c r="K8" s="19">
        <v>10000</v>
      </c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  <c r="W8" s="19"/>
      <c r="X8" s="18"/>
      <c r="Y8" s="19"/>
      <c r="Z8" s="18"/>
      <c r="AA8" s="19"/>
      <c r="AB8" s="35">
        <f>Z8+X8+V8+T8+R8+P8+N8+L8+J8+F8</f>
        <v>60000</v>
      </c>
      <c r="AC8" s="36">
        <f>AA8+Y8+W8+U8+S8+Q8+O8+M8+K8+H8</f>
        <v>26946</v>
      </c>
      <c r="AD8" s="36"/>
    </row>
    <row r="9" spans="1:30" ht="30" customHeight="1">
      <c r="A9" s="33"/>
      <c r="B9" s="33">
        <v>53602</v>
      </c>
      <c r="C9" s="136">
        <v>4010235</v>
      </c>
      <c r="D9" s="137" t="s">
        <v>33</v>
      </c>
      <c r="E9" s="33" t="s">
        <v>34</v>
      </c>
      <c r="F9" s="18">
        <v>15000</v>
      </c>
      <c r="G9" s="138"/>
      <c r="H9" s="34">
        <v>15000</v>
      </c>
      <c r="I9" s="19">
        <f t="shared" ref="I9:I10" si="2">H9+G9</f>
        <v>15000</v>
      </c>
      <c r="J9" s="18"/>
      <c r="K9" s="19"/>
      <c r="L9" s="18">
        <v>125000</v>
      </c>
      <c r="M9" s="19">
        <v>103946</v>
      </c>
      <c r="N9" s="18"/>
      <c r="O9" s="19"/>
      <c r="P9" s="18"/>
      <c r="Q9" s="19"/>
      <c r="R9" s="18"/>
      <c r="S9" s="19"/>
      <c r="T9" s="18"/>
      <c r="U9" s="19"/>
      <c r="V9" s="18"/>
      <c r="W9" s="19"/>
      <c r="X9" s="18"/>
      <c r="Y9" s="19"/>
      <c r="Z9" s="18"/>
      <c r="AA9" s="19"/>
      <c r="AB9" s="35">
        <f>Z9+X9+V9+T9+R9+P9+N9+L9+J9+F9</f>
        <v>140000</v>
      </c>
      <c r="AC9" s="36">
        <f>AA9+Y9+W9+U9+S9+Q9+O9+M9+K9+H9</f>
        <v>118946</v>
      </c>
      <c r="AD9" s="36"/>
    </row>
    <row r="10" spans="1:30" ht="30" customHeight="1">
      <c r="A10" s="33"/>
      <c r="B10" s="33">
        <v>53601</v>
      </c>
      <c r="C10" s="136">
        <v>4010235</v>
      </c>
      <c r="D10" s="137" t="s">
        <v>35</v>
      </c>
      <c r="E10" s="33" t="s">
        <v>36</v>
      </c>
      <c r="F10" s="18">
        <v>65000</v>
      </c>
      <c r="G10" s="138"/>
      <c r="H10" s="34">
        <v>51000</v>
      </c>
      <c r="I10" s="19">
        <f t="shared" si="2"/>
        <v>51000</v>
      </c>
      <c r="J10" s="18">
        <v>50000</v>
      </c>
      <c r="K10" s="19">
        <v>40000</v>
      </c>
      <c r="L10" s="18">
        <v>100000</v>
      </c>
      <c r="M10" s="19">
        <v>53224</v>
      </c>
      <c r="N10" s="18"/>
      <c r="O10" s="19"/>
      <c r="P10" s="18"/>
      <c r="Q10" s="19"/>
      <c r="R10" s="18"/>
      <c r="S10" s="19"/>
      <c r="T10" s="18"/>
      <c r="U10" s="19"/>
      <c r="V10" s="18"/>
      <c r="W10" s="19"/>
      <c r="X10" s="18"/>
      <c r="Y10" s="19"/>
      <c r="Z10" s="18"/>
      <c r="AA10" s="19"/>
      <c r="AB10" s="35">
        <f>Z10+X10+V10+T10+R10+P10+N10+L10+J10+F10</f>
        <v>215000</v>
      </c>
      <c r="AC10" s="36">
        <f>AA10+Y10+W10+U10+S10+Q10+O10+M10+K10+H10</f>
        <v>144224</v>
      </c>
      <c r="AD10" s="36"/>
    </row>
    <row r="11" spans="1:30" s="10" customFormat="1" ht="30" customHeight="1">
      <c r="A11" s="37">
        <v>2</v>
      </c>
      <c r="B11" s="209" t="s">
        <v>158</v>
      </c>
      <c r="C11" s="210"/>
      <c r="D11" s="139" t="s">
        <v>159</v>
      </c>
      <c r="E11" s="37"/>
      <c r="F11" s="38">
        <f>F12+F13+F14</f>
        <v>0</v>
      </c>
      <c r="G11" s="140">
        <f>G12+G13+G14</f>
        <v>0</v>
      </c>
      <c r="H11" s="39">
        <f t="shared" ref="H11:AA11" si="3">H12+H13+H14</f>
        <v>0</v>
      </c>
      <c r="I11" s="38">
        <f t="shared" si="3"/>
        <v>0</v>
      </c>
      <c r="J11" s="38">
        <f t="shared" si="3"/>
        <v>0</v>
      </c>
      <c r="K11" s="38">
        <f t="shared" si="3"/>
        <v>0</v>
      </c>
      <c r="L11" s="38">
        <f t="shared" si="3"/>
        <v>0</v>
      </c>
      <c r="M11" s="38">
        <f t="shared" si="3"/>
        <v>0</v>
      </c>
      <c r="N11" s="38">
        <f t="shared" si="3"/>
        <v>0</v>
      </c>
      <c r="O11" s="38">
        <f t="shared" si="3"/>
        <v>0</v>
      </c>
      <c r="P11" s="38">
        <f t="shared" si="3"/>
        <v>0</v>
      </c>
      <c r="Q11" s="38">
        <f t="shared" si="3"/>
        <v>0</v>
      </c>
      <c r="R11" s="38">
        <f t="shared" si="3"/>
        <v>0</v>
      </c>
      <c r="S11" s="38">
        <f t="shared" si="3"/>
        <v>0</v>
      </c>
      <c r="T11" s="38">
        <f t="shared" si="3"/>
        <v>250000</v>
      </c>
      <c r="U11" s="38">
        <f t="shared" si="3"/>
        <v>144047</v>
      </c>
      <c r="V11" s="38">
        <f t="shared" si="3"/>
        <v>0</v>
      </c>
      <c r="W11" s="38">
        <f t="shared" si="3"/>
        <v>0</v>
      </c>
      <c r="X11" s="38">
        <f t="shared" si="3"/>
        <v>0</v>
      </c>
      <c r="Y11" s="38">
        <f t="shared" si="3"/>
        <v>0</v>
      </c>
      <c r="Z11" s="38">
        <f t="shared" si="3"/>
        <v>0</v>
      </c>
      <c r="AA11" s="38">
        <f t="shared" si="3"/>
        <v>0</v>
      </c>
      <c r="AB11" s="38">
        <f>AB12+AB13+AB14</f>
        <v>250000</v>
      </c>
      <c r="AC11" s="38">
        <f>SUM(AC12:AC14)</f>
        <v>144047</v>
      </c>
      <c r="AD11" s="38">
        <f>SUM(AD12:AD14)</f>
        <v>0</v>
      </c>
    </row>
    <row r="12" spans="1:30" ht="30" customHeight="1">
      <c r="A12" s="40"/>
      <c r="B12" s="40"/>
      <c r="C12" s="40">
        <v>4000396</v>
      </c>
      <c r="D12" s="137" t="s">
        <v>37</v>
      </c>
      <c r="E12" s="40" t="s">
        <v>38</v>
      </c>
      <c r="F12" s="41"/>
      <c r="G12" s="141"/>
      <c r="H12" s="42"/>
      <c r="I12" s="19">
        <f t="shared" ref="I12:I14" si="4">H12+G12</f>
        <v>0</v>
      </c>
      <c r="J12" s="41"/>
      <c r="K12" s="43"/>
      <c r="L12" s="41"/>
      <c r="M12" s="43"/>
      <c r="N12" s="41"/>
      <c r="O12" s="43"/>
      <c r="P12" s="41"/>
      <c r="Q12" s="43"/>
      <c r="R12" s="18"/>
      <c r="S12" s="43"/>
      <c r="T12" s="18"/>
      <c r="U12" s="43"/>
      <c r="V12" s="41"/>
      <c r="W12" s="43"/>
      <c r="X12" s="41"/>
      <c r="Y12" s="43"/>
      <c r="Z12" s="41"/>
      <c r="AA12" s="44"/>
      <c r="AB12" s="35">
        <f>Z12+X12+V12+T12+R12+P12+N12+L12+J12+F12</f>
        <v>0</v>
      </c>
      <c r="AC12" s="36">
        <f>AA12+Y12+W12+U12+S12+Q12+O12+M12+K12+H12</f>
        <v>0</v>
      </c>
      <c r="AD12" s="36"/>
    </row>
    <row r="13" spans="1:30" ht="30" customHeight="1">
      <c r="A13" s="40"/>
      <c r="B13" s="40">
        <v>53701</v>
      </c>
      <c r="C13" s="142">
        <v>4010334</v>
      </c>
      <c r="D13" s="137" t="s">
        <v>39</v>
      </c>
      <c r="E13" s="40" t="s">
        <v>40</v>
      </c>
      <c r="F13" s="41"/>
      <c r="G13" s="141"/>
      <c r="H13" s="42"/>
      <c r="I13" s="19">
        <f t="shared" si="4"/>
        <v>0</v>
      </c>
      <c r="J13" s="41"/>
      <c r="K13" s="43"/>
      <c r="L13" s="41"/>
      <c r="M13" s="43"/>
      <c r="N13" s="41"/>
      <c r="O13" s="43"/>
      <c r="P13" s="41"/>
      <c r="Q13" s="43"/>
      <c r="R13" s="18"/>
      <c r="S13" s="43"/>
      <c r="T13" s="18">
        <v>180000</v>
      </c>
      <c r="U13" s="43">
        <v>74047</v>
      </c>
      <c r="V13" s="41"/>
      <c r="W13" s="43"/>
      <c r="X13" s="41"/>
      <c r="Y13" s="43"/>
      <c r="Z13" s="41"/>
      <c r="AA13" s="44"/>
      <c r="AB13" s="35">
        <f>Z13+X13+V13+T13+R13+P13+N13+L13+J13+F13</f>
        <v>180000</v>
      </c>
      <c r="AC13" s="36">
        <f>AA13+Y13+W13+U13+S13+Q13+O13+M13+K13+H13</f>
        <v>74047</v>
      </c>
      <c r="AD13" s="36"/>
    </row>
    <row r="14" spans="1:30" ht="30" customHeight="1">
      <c r="A14" s="40"/>
      <c r="B14" s="40">
        <v>53702</v>
      </c>
      <c r="C14" s="142">
        <v>4010305</v>
      </c>
      <c r="D14" s="137" t="s">
        <v>160</v>
      </c>
      <c r="E14" s="40" t="s">
        <v>34</v>
      </c>
      <c r="F14" s="41"/>
      <c r="G14" s="141"/>
      <c r="H14" s="42"/>
      <c r="I14" s="19">
        <f t="shared" si="4"/>
        <v>0</v>
      </c>
      <c r="J14" s="41"/>
      <c r="K14" s="43"/>
      <c r="L14" s="41"/>
      <c r="M14" s="43"/>
      <c r="N14" s="41"/>
      <c r="O14" s="43"/>
      <c r="P14" s="41"/>
      <c r="Q14" s="43"/>
      <c r="R14" s="18"/>
      <c r="S14" s="43"/>
      <c r="T14" s="18">
        <v>70000</v>
      </c>
      <c r="U14" s="43">
        <v>70000</v>
      </c>
      <c r="V14" s="41"/>
      <c r="W14" s="43"/>
      <c r="X14" s="41"/>
      <c r="Y14" s="43"/>
      <c r="Z14" s="41"/>
      <c r="AA14" s="44"/>
      <c r="AB14" s="35">
        <f>Z14+X14+V14+T14+R14+P14+N14+L14+J14+F14</f>
        <v>70000</v>
      </c>
      <c r="AC14" s="36">
        <f>AA14+Y14+W14+U14+S14+Q14+O14+M14+K14+H14</f>
        <v>70000</v>
      </c>
      <c r="AD14" s="36"/>
    </row>
    <row r="15" spans="1:30" s="10" customFormat="1" ht="51.75" customHeight="1">
      <c r="A15" s="37">
        <v>3</v>
      </c>
      <c r="B15" s="209" t="s">
        <v>161</v>
      </c>
      <c r="C15" s="210"/>
      <c r="D15" s="143" t="s">
        <v>41</v>
      </c>
      <c r="E15" s="37"/>
      <c r="F15" s="38">
        <f>SUM(F16:F40)</f>
        <v>210000</v>
      </c>
      <c r="G15" s="140">
        <f>SUM(G16:G40)</f>
        <v>0</v>
      </c>
      <c r="H15" s="39">
        <f>SUM(H16:H40)</f>
        <v>75316</v>
      </c>
      <c r="I15" s="39">
        <f>SUM(I16:I40)</f>
        <v>75316</v>
      </c>
      <c r="J15" s="38">
        <f t="shared" ref="J15:AB15" si="5">SUM(J16:J40)</f>
        <v>117500</v>
      </c>
      <c r="K15" s="38">
        <f t="shared" si="5"/>
        <v>51838</v>
      </c>
      <c r="L15" s="38">
        <f t="shared" si="5"/>
        <v>80000</v>
      </c>
      <c r="M15" s="38">
        <f t="shared" si="5"/>
        <v>60000</v>
      </c>
      <c r="N15" s="38">
        <f t="shared" si="5"/>
        <v>0</v>
      </c>
      <c r="O15" s="38">
        <f t="shared" si="5"/>
        <v>0</v>
      </c>
      <c r="P15" s="38">
        <f t="shared" si="5"/>
        <v>372000</v>
      </c>
      <c r="Q15" s="38">
        <f t="shared" si="5"/>
        <v>372000</v>
      </c>
      <c r="R15" s="38">
        <f t="shared" si="5"/>
        <v>0</v>
      </c>
      <c r="S15" s="38">
        <f t="shared" si="5"/>
        <v>0</v>
      </c>
      <c r="T15" s="38">
        <f t="shared" si="5"/>
        <v>190000</v>
      </c>
      <c r="U15" s="38">
        <f t="shared" si="5"/>
        <v>106687</v>
      </c>
      <c r="V15" s="38">
        <f t="shared" si="5"/>
        <v>250000</v>
      </c>
      <c r="W15" s="38">
        <f t="shared" si="5"/>
        <v>0</v>
      </c>
      <c r="X15" s="38">
        <f t="shared" si="5"/>
        <v>0</v>
      </c>
      <c r="Y15" s="38">
        <f t="shared" si="5"/>
        <v>0</v>
      </c>
      <c r="Z15" s="38">
        <f t="shared" si="5"/>
        <v>0</v>
      </c>
      <c r="AA15" s="38">
        <f t="shared" si="5"/>
        <v>0</v>
      </c>
      <c r="AB15" s="38">
        <f t="shared" si="5"/>
        <v>1219500</v>
      </c>
      <c r="AC15" s="38">
        <f>SUM(AC16:AC40)</f>
        <v>665841</v>
      </c>
      <c r="AD15" s="38">
        <f>SUM(AD16:AD40)</f>
        <v>0</v>
      </c>
    </row>
    <row r="16" spans="1:30" ht="30" customHeight="1">
      <c r="A16" s="40"/>
      <c r="B16" s="40"/>
      <c r="C16" s="40">
        <v>4020096</v>
      </c>
      <c r="D16" s="137" t="s">
        <v>42</v>
      </c>
      <c r="E16" s="40" t="s">
        <v>43</v>
      </c>
      <c r="F16" s="41"/>
      <c r="G16" s="141"/>
      <c r="H16" s="42"/>
      <c r="I16" s="19">
        <f t="shared" ref="I16:I40" si="6">H16+G16</f>
        <v>0</v>
      </c>
      <c r="J16" s="41"/>
      <c r="K16" s="43"/>
      <c r="L16" s="41"/>
      <c r="M16" s="43"/>
      <c r="N16" s="41"/>
      <c r="O16" s="43"/>
      <c r="P16" s="41"/>
      <c r="Q16" s="43"/>
      <c r="R16" s="18"/>
      <c r="S16" s="43"/>
      <c r="T16" s="18"/>
      <c r="U16" s="43"/>
      <c r="V16" s="41"/>
      <c r="W16" s="43"/>
      <c r="X16" s="41"/>
      <c r="Y16" s="43"/>
      <c r="Z16" s="41"/>
      <c r="AA16" s="44"/>
      <c r="AB16" s="35">
        <f t="shared" ref="AB16:AB40" si="7">Z16+X16+V16+T16+R16+P16+N16+L16+J16+F16</f>
        <v>0</v>
      </c>
      <c r="AC16" s="36">
        <f t="shared" ref="AC16:AC40" si="8">AA16+Y16+W16+U16+S16+Q16+O16+M16+K16+H16</f>
        <v>0</v>
      </c>
      <c r="AD16" s="36"/>
    </row>
    <row r="17" spans="1:111" ht="30" customHeight="1">
      <c r="A17" s="40"/>
      <c r="B17" s="40"/>
      <c r="C17" s="40">
        <v>4020097</v>
      </c>
      <c r="D17" s="137" t="s">
        <v>44</v>
      </c>
      <c r="E17" s="40" t="s">
        <v>45</v>
      </c>
      <c r="F17" s="41"/>
      <c r="G17" s="141"/>
      <c r="H17" s="42"/>
      <c r="I17" s="19">
        <f t="shared" si="6"/>
        <v>0</v>
      </c>
      <c r="J17" s="41"/>
      <c r="K17" s="43"/>
      <c r="L17" s="41"/>
      <c r="M17" s="43"/>
      <c r="N17" s="41"/>
      <c r="O17" s="43"/>
      <c r="P17" s="41"/>
      <c r="Q17" s="43"/>
      <c r="R17" s="18"/>
      <c r="S17" s="43"/>
      <c r="T17" s="18"/>
      <c r="U17" s="43"/>
      <c r="V17" s="41"/>
      <c r="W17" s="43"/>
      <c r="X17" s="41"/>
      <c r="Y17" s="43"/>
      <c r="Z17" s="41"/>
      <c r="AA17" s="44"/>
      <c r="AB17" s="35">
        <f t="shared" si="7"/>
        <v>0</v>
      </c>
      <c r="AC17" s="36">
        <f t="shared" si="8"/>
        <v>0</v>
      </c>
      <c r="AD17" s="36"/>
    </row>
    <row r="18" spans="1:111" ht="30" customHeight="1">
      <c r="A18" s="40"/>
      <c r="B18" s="40"/>
      <c r="C18" s="40">
        <v>4020098</v>
      </c>
      <c r="D18" s="137" t="s">
        <v>46</v>
      </c>
      <c r="E18" s="40" t="s">
        <v>36</v>
      </c>
      <c r="F18" s="41"/>
      <c r="G18" s="141"/>
      <c r="H18" s="42"/>
      <c r="I18" s="19">
        <f t="shared" si="6"/>
        <v>0</v>
      </c>
      <c r="J18" s="41"/>
      <c r="K18" s="43"/>
      <c r="L18" s="41"/>
      <c r="M18" s="43"/>
      <c r="N18" s="41"/>
      <c r="O18" s="43"/>
      <c r="P18" s="41"/>
      <c r="Q18" s="43"/>
      <c r="R18" s="18"/>
      <c r="S18" s="43"/>
      <c r="T18" s="18"/>
      <c r="U18" s="43"/>
      <c r="V18" s="41"/>
      <c r="W18" s="43"/>
      <c r="X18" s="41"/>
      <c r="Y18" s="43"/>
      <c r="Z18" s="41"/>
      <c r="AA18" s="44"/>
      <c r="AB18" s="35">
        <f t="shared" si="7"/>
        <v>0</v>
      </c>
      <c r="AC18" s="36">
        <f t="shared" si="8"/>
        <v>0</v>
      </c>
      <c r="AD18" s="36"/>
    </row>
    <row r="19" spans="1:111" ht="12.75" customHeight="1">
      <c r="A19" s="40"/>
      <c r="B19" s="40"/>
      <c r="C19" s="40">
        <v>4020101</v>
      </c>
      <c r="D19" s="137" t="s">
        <v>47</v>
      </c>
      <c r="E19" s="40" t="s">
        <v>32</v>
      </c>
      <c r="F19" s="41"/>
      <c r="G19" s="141"/>
      <c r="H19" s="42"/>
      <c r="I19" s="19">
        <f t="shared" si="6"/>
        <v>0</v>
      </c>
      <c r="J19" s="41"/>
      <c r="K19" s="43"/>
      <c r="L19" s="41"/>
      <c r="M19" s="43"/>
      <c r="N19" s="41"/>
      <c r="O19" s="43"/>
      <c r="P19" s="41"/>
      <c r="Q19" s="43"/>
      <c r="R19" s="18"/>
      <c r="S19" s="43"/>
      <c r="T19" s="18"/>
      <c r="U19" s="43"/>
      <c r="V19" s="41"/>
      <c r="W19" s="43"/>
      <c r="X19" s="41"/>
      <c r="Y19" s="43"/>
      <c r="Z19" s="41"/>
      <c r="AA19" s="44"/>
      <c r="AB19" s="35">
        <f t="shared" si="7"/>
        <v>0</v>
      </c>
      <c r="AC19" s="36">
        <f t="shared" si="8"/>
        <v>0</v>
      </c>
      <c r="AD19" s="36"/>
    </row>
    <row r="20" spans="1:111" ht="30" hidden="1" customHeight="1">
      <c r="A20" s="40"/>
      <c r="B20" s="40"/>
      <c r="C20" s="40">
        <v>4020099</v>
      </c>
      <c r="D20" s="137" t="s">
        <v>48</v>
      </c>
      <c r="E20" s="40" t="s">
        <v>45</v>
      </c>
      <c r="F20" s="41"/>
      <c r="G20" s="141"/>
      <c r="H20" s="42"/>
      <c r="I20" s="19">
        <f t="shared" si="6"/>
        <v>0</v>
      </c>
      <c r="J20" s="41"/>
      <c r="K20" s="43"/>
      <c r="L20" s="41"/>
      <c r="M20" s="43"/>
      <c r="N20" s="41"/>
      <c r="O20" s="43"/>
      <c r="P20" s="41"/>
      <c r="Q20" s="43"/>
      <c r="R20" s="18"/>
      <c r="S20" s="43"/>
      <c r="T20" s="18"/>
      <c r="U20" s="43"/>
      <c r="V20" s="41"/>
      <c r="W20" s="43"/>
      <c r="X20" s="41"/>
      <c r="Y20" s="43"/>
      <c r="Z20" s="41"/>
      <c r="AA20" s="44"/>
      <c r="AB20" s="35">
        <f t="shared" si="7"/>
        <v>0</v>
      </c>
      <c r="AC20" s="36">
        <f t="shared" si="8"/>
        <v>0</v>
      </c>
      <c r="AD20" s="36"/>
    </row>
    <row r="21" spans="1:111" ht="30" customHeight="1">
      <c r="A21" s="40"/>
      <c r="B21" s="40"/>
      <c r="C21" s="142">
        <v>402100</v>
      </c>
      <c r="D21" s="137" t="s">
        <v>49</v>
      </c>
      <c r="E21" s="40" t="s">
        <v>34</v>
      </c>
      <c r="F21" s="41"/>
      <c r="G21" s="141"/>
      <c r="H21" s="42"/>
      <c r="I21" s="19">
        <f t="shared" si="6"/>
        <v>0</v>
      </c>
      <c r="J21" s="41"/>
      <c r="K21" s="43"/>
      <c r="L21" s="41"/>
      <c r="M21" s="43"/>
      <c r="N21" s="41"/>
      <c r="O21" s="43"/>
      <c r="P21" s="41"/>
      <c r="Q21" s="43"/>
      <c r="R21" s="18"/>
      <c r="S21" s="43"/>
      <c r="T21" s="18">
        <v>20000</v>
      </c>
      <c r="U21" s="43"/>
      <c r="V21" s="41"/>
      <c r="W21" s="43"/>
      <c r="X21" s="41"/>
      <c r="Y21" s="43"/>
      <c r="Z21" s="41"/>
      <c r="AA21" s="44"/>
      <c r="AB21" s="35">
        <f t="shared" si="7"/>
        <v>20000</v>
      </c>
      <c r="AC21" s="36">
        <f t="shared" si="8"/>
        <v>0</v>
      </c>
      <c r="AD21" s="36"/>
    </row>
    <row r="22" spans="1:111" ht="30" customHeight="1">
      <c r="A22" s="45"/>
      <c r="B22" s="45"/>
      <c r="C22" s="45">
        <v>4000683</v>
      </c>
      <c r="D22" s="137" t="s">
        <v>50</v>
      </c>
      <c r="E22" s="45" t="s">
        <v>38</v>
      </c>
      <c r="F22" s="35"/>
      <c r="G22" s="144"/>
      <c r="H22" s="46"/>
      <c r="I22" s="19">
        <f t="shared" si="6"/>
        <v>0</v>
      </c>
      <c r="J22" s="35"/>
      <c r="K22" s="43"/>
      <c r="L22" s="35"/>
      <c r="M22" s="44"/>
      <c r="N22" s="41"/>
      <c r="O22" s="43"/>
      <c r="P22" s="41"/>
      <c r="Q22" s="43"/>
      <c r="R22" s="18"/>
      <c r="S22" s="43"/>
      <c r="T22" s="18"/>
      <c r="U22" s="43"/>
      <c r="V22" s="41"/>
      <c r="W22" s="43"/>
      <c r="X22" s="41"/>
      <c r="Y22" s="43"/>
      <c r="Z22" s="41"/>
      <c r="AA22" s="44"/>
      <c r="AB22" s="35">
        <f t="shared" si="7"/>
        <v>0</v>
      </c>
      <c r="AC22" s="36">
        <f t="shared" si="8"/>
        <v>0</v>
      </c>
      <c r="AD22" s="36"/>
    </row>
    <row r="23" spans="1:111" ht="30" customHeight="1">
      <c r="A23" s="45"/>
      <c r="B23" s="45">
        <v>53307</v>
      </c>
      <c r="C23" s="145">
        <v>4010025</v>
      </c>
      <c r="D23" s="146" t="s">
        <v>51</v>
      </c>
      <c r="E23" s="45" t="s">
        <v>34</v>
      </c>
      <c r="F23" s="48"/>
      <c r="G23" s="147"/>
      <c r="H23" s="49"/>
      <c r="I23" s="19">
        <f t="shared" si="6"/>
        <v>0</v>
      </c>
      <c r="J23" s="48"/>
      <c r="K23" s="43"/>
      <c r="L23" s="48"/>
      <c r="M23" s="44"/>
      <c r="N23" s="148"/>
      <c r="O23" s="43"/>
      <c r="P23" s="148">
        <v>372000</v>
      </c>
      <c r="Q23" s="43">
        <v>372000</v>
      </c>
      <c r="R23" s="149"/>
      <c r="S23" s="43"/>
      <c r="T23" s="149">
        <v>50000</v>
      </c>
      <c r="U23" s="43"/>
      <c r="V23" s="148"/>
      <c r="W23" s="43"/>
      <c r="X23" s="148"/>
      <c r="Y23" s="43"/>
      <c r="Z23" s="148"/>
      <c r="AA23" s="48"/>
      <c r="AB23" s="48">
        <f t="shared" si="7"/>
        <v>422000</v>
      </c>
      <c r="AC23" s="36">
        <f t="shared" si="8"/>
        <v>372000</v>
      </c>
      <c r="AD23" s="36"/>
    </row>
    <row r="24" spans="1:111" ht="30" customHeight="1">
      <c r="A24" s="45"/>
      <c r="B24" s="45"/>
      <c r="C24" s="145">
        <v>4010308</v>
      </c>
      <c r="D24" s="137" t="s">
        <v>52</v>
      </c>
      <c r="E24" s="45" t="s">
        <v>32</v>
      </c>
      <c r="F24" s="35">
        <v>10000</v>
      </c>
      <c r="G24" s="144"/>
      <c r="H24" s="46">
        <v>10000</v>
      </c>
      <c r="I24" s="19">
        <f t="shared" si="6"/>
        <v>10000</v>
      </c>
      <c r="J24" s="35"/>
      <c r="K24" s="43"/>
      <c r="L24" s="35"/>
      <c r="M24" s="44"/>
      <c r="N24" s="41"/>
      <c r="O24" s="43"/>
      <c r="P24" s="41"/>
      <c r="Q24" s="43"/>
      <c r="R24" s="18"/>
      <c r="S24" s="43"/>
      <c r="T24" s="18"/>
      <c r="U24" s="43"/>
      <c r="V24" s="41"/>
      <c r="W24" s="43"/>
      <c r="X24" s="41"/>
      <c r="Y24" s="43"/>
      <c r="Z24" s="41"/>
      <c r="AA24" s="44"/>
      <c r="AB24" s="48">
        <f t="shared" si="7"/>
        <v>10000</v>
      </c>
      <c r="AC24" s="36">
        <f t="shared" si="8"/>
        <v>10000</v>
      </c>
      <c r="AD24" s="36"/>
    </row>
    <row r="25" spans="1:111" ht="30" customHeight="1">
      <c r="A25" s="45"/>
      <c r="B25" s="45">
        <v>53301</v>
      </c>
      <c r="C25" s="145">
        <v>4010309</v>
      </c>
      <c r="D25" s="146" t="s">
        <v>53</v>
      </c>
      <c r="E25" s="45" t="s">
        <v>34</v>
      </c>
      <c r="F25" s="48"/>
      <c r="G25" s="147"/>
      <c r="H25" s="49"/>
      <c r="I25" s="19">
        <f t="shared" si="6"/>
        <v>0</v>
      </c>
      <c r="J25" s="48"/>
      <c r="K25" s="43"/>
      <c r="L25" s="48">
        <v>20000</v>
      </c>
      <c r="M25" s="44">
        <v>20000</v>
      </c>
      <c r="N25" s="148"/>
      <c r="O25" s="43"/>
      <c r="P25" s="148"/>
      <c r="Q25" s="43"/>
      <c r="R25" s="149"/>
      <c r="S25" s="43"/>
      <c r="T25" s="149">
        <v>60000</v>
      </c>
      <c r="U25" s="43">
        <v>59643</v>
      </c>
      <c r="V25" s="148"/>
      <c r="W25" s="43"/>
      <c r="X25" s="148"/>
      <c r="Y25" s="43"/>
      <c r="Z25" s="148"/>
      <c r="AA25" s="48"/>
      <c r="AB25" s="48">
        <f t="shared" si="7"/>
        <v>80000</v>
      </c>
      <c r="AC25" s="36">
        <f t="shared" si="8"/>
        <v>79643</v>
      </c>
      <c r="AD25" s="36"/>
    </row>
    <row r="26" spans="1:111" ht="30" customHeight="1">
      <c r="A26" s="45"/>
      <c r="B26" s="45">
        <v>53302</v>
      </c>
      <c r="C26" s="145">
        <v>4010310</v>
      </c>
      <c r="D26" s="137" t="s">
        <v>54</v>
      </c>
      <c r="E26" s="45" t="s">
        <v>55</v>
      </c>
      <c r="F26" s="35"/>
      <c r="G26" s="144"/>
      <c r="H26" s="46"/>
      <c r="I26" s="19">
        <f t="shared" si="6"/>
        <v>0</v>
      </c>
      <c r="J26" s="35">
        <v>10000</v>
      </c>
      <c r="K26" s="43">
        <v>3947</v>
      </c>
      <c r="L26" s="35"/>
      <c r="M26" s="44"/>
      <c r="N26" s="41"/>
      <c r="O26" s="43"/>
      <c r="P26" s="41"/>
      <c r="Q26" s="43"/>
      <c r="R26" s="18"/>
      <c r="S26" s="43"/>
      <c r="T26" s="18"/>
      <c r="U26" s="43"/>
      <c r="V26" s="41"/>
      <c r="W26" s="43"/>
      <c r="X26" s="41"/>
      <c r="Y26" s="43"/>
      <c r="Z26" s="41"/>
      <c r="AA26" s="44"/>
      <c r="AB26" s="35">
        <f t="shared" si="7"/>
        <v>10000</v>
      </c>
      <c r="AC26" s="36">
        <f t="shared" si="8"/>
        <v>3947</v>
      </c>
      <c r="AD26" s="36"/>
    </row>
    <row r="27" spans="1:111" ht="30" customHeight="1">
      <c r="A27" s="45"/>
      <c r="B27" s="45">
        <v>53303</v>
      </c>
      <c r="C27" s="145">
        <v>4010311</v>
      </c>
      <c r="D27" s="137" t="s">
        <v>56</v>
      </c>
      <c r="E27" s="45" t="s">
        <v>36</v>
      </c>
      <c r="F27" s="35"/>
      <c r="G27" s="144"/>
      <c r="H27" s="46"/>
      <c r="I27" s="19">
        <f t="shared" si="6"/>
        <v>0</v>
      </c>
      <c r="J27" s="35"/>
      <c r="K27" s="43"/>
      <c r="L27" s="35">
        <v>30000</v>
      </c>
      <c r="M27" s="44">
        <v>10000</v>
      </c>
      <c r="N27" s="41"/>
      <c r="O27" s="43"/>
      <c r="P27" s="41"/>
      <c r="Q27" s="43"/>
      <c r="R27" s="18"/>
      <c r="S27" s="43"/>
      <c r="T27" s="18"/>
      <c r="U27" s="43"/>
      <c r="V27" s="41"/>
      <c r="W27" s="43"/>
      <c r="X27" s="41"/>
      <c r="Y27" s="43"/>
      <c r="Z27" s="41"/>
      <c r="AA27" s="44"/>
      <c r="AB27" s="35">
        <f t="shared" si="7"/>
        <v>30000</v>
      </c>
      <c r="AC27" s="36">
        <f t="shared" si="8"/>
        <v>10000</v>
      </c>
      <c r="AD27" s="36"/>
    </row>
    <row r="28" spans="1:111" ht="30" customHeight="1">
      <c r="A28" s="45"/>
      <c r="B28" s="45">
        <v>53304</v>
      </c>
      <c r="C28" s="145">
        <v>4010312</v>
      </c>
      <c r="D28" s="137" t="s">
        <v>57</v>
      </c>
      <c r="E28" s="45" t="s">
        <v>55</v>
      </c>
      <c r="F28" s="35"/>
      <c r="G28" s="144"/>
      <c r="H28" s="46"/>
      <c r="I28" s="19">
        <f t="shared" si="6"/>
        <v>0</v>
      </c>
      <c r="J28" s="35">
        <v>5000</v>
      </c>
      <c r="K28" s="44"/>
      <c r="L28" s="35">
        <v>10000</v>
      </c>
      <c r="M28" s="44">
        <v>10000</v>
      </c>
      <c r="N28" s="41"/>
      <c r="O28" s="43"/>
      <c r="P28" s="35"/>
      <c r="Q28" s="43"/>
      <c r="R28" s="18"/>
      <c r="S28" s="44"/>
      <c r="T28" s="18"/>
      <c r="U28" s="44"/>
      <c r="V28" s="41"/>
      <c r="W28" s="44"/>
      <c r="X28" s="35"/>
      <c r="Y28" s="44"/>
      <c r="Z28" s="41"/>
      <c r="AA28" s="44"/>
      <c r="AB28" s="35">
        <f t="shared" si="7"/>
        <v>15000</v>
      </c>
      <c r="AC28" s="36">
        <f t="shared" si="8"/>
        <v>10000</v>
      </c>
      <c r="AD28" s="36"/>
    </row>
    <row r="29" spans="1:111" s="11" customFormat="1" ht="30" customHeight="1">
      <c r="A29" s="45"/>
      <c r="B29" s="45">
        <v>53316</v>
      </c>
      <c r="C29" s="145">
        <v>4010335</v>
      </c>
      <c r="D29" s="146" t="s">
        <v>58</v>
      </c>
      <c r="E29" s="45" t="s">
        <v>40</v>
      </c>
      <c r="F29" s="48"/>
      <c r="G29" s="147"/>
      <c r="H29" s="46"/>
      <c r="I29" s="19">
        <f t="shared" si="6"/>
        <v>0</v>
      </c>
      <c r="J29" s="48"/>
      <c r="K29" s="44"/>
      <c r="L29" s="48"/>
      <c r="M29" s="44"/>
      <c r="N29" s="48"/>
      <c r="O29" s="43"/>
      <c r="P29" s="48"/>
      <c r="Q29" s="43"/>
      <c r="R29" s="18"/>
      <c r="S29" s="44"/>
      <c r="T29" s="18">
        <v>20000</v>
      </c>
      <c r="U29" s="44">
        <v>20000</v>
      </c>
      <c r="V29" s="41"/>
      <c r="W29" s="44"/>
      <c r="X29" s="48"/>
      <c r="Y29" s="44"/>
      <c r="Z29" s="41"/>
      <c r="AA29" s="44"/>
      <c r="AB29" s="35">
        <f t="shared" si="7"/>
        <v>20000</v>
      </c>
      <c r="AC29" s="36">
        <f t="shared" si="8"/>
        <v>20000</v>
      </c>
      <c r="AD29" s="36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</row>
    <row r="30" spans="1:111" s="11" customFormat="1" ht="30" customHeight="1">
      <c r="A30" s="45"/>
      <c r="B30" s="45">
        <v>53305</v>
      </c>
      <c r="C30" s="145">
        <v>4010345</v>
      </c>
      <c r="D30" s="137" t="s">
        <v>59</v>
      </c>
      <c r="E30" s="45" t="s">
        <v>55</v>
      </c>
      <c r="F30" s="48"/>
      <c r="G30" s="147"/>
      <c r="H30" s="46"/>
      <c r="I30" s="19">
        <f t="shared" si="6"/>
        <v>0</v>
      </c>
      <c r="J30" s="48">
        <v>2500</v>
      </c>
      <c r="K30" s="44">
        <v>2500</v>
      </c>
      <c r="L30" s="48"/>
      <c r="M30" s="44"/>
      <c r="N30" s="48"/>
      <c r="O30" s="43"/>
      <c r="P30" s="48"/>
      <c r="Q30" s="43"/>
      <c r="R30" s="18"/>
      <c r="S30" s="44"/>
      <c r="T30" s="18"/>
      <c r="U30" s="44"/>
      <c r="V30" s="41"/>
      <c r="W30" s="44"/>
      <c r="X30" s="48"/>
      <c r="Y30" s="44"/>
      <c r="Z30" s="41"/>
      <c r="AA30" s="44"/>
      <c r="AB30" s="35">
        <f t="shared" si="7"/>
        <v>2500</v>
      </c>
      <c r="AC30" s="36">
        <f t="shared" si="8"/>
        <v>2500</v>
      </c>
      <c r="AD30" s="36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</row>
    <row r="31" spans="1:111" s="11" customFormat="1" ht="30" customHeight="1">
      <c r="A31" s="45"/>
      <c r="B31" s="45">
        <v>53306</v>
      </c>
      <c r="C31" s="145">
        <v>4030430</v>
      </c>
      <c r="D31" s="137" t="s">
        <v>162</v>
      </c>
      <c r="E31" s="45"/>
      <c r="F31" s="48">
        <v>10000</v>
      </c>
      <c r="G31" s="147"/>
      <c r="H31" s="46"/>
      <c r="I31" s="19">
        <f t="shared" si="6"/>
        <v>0</v>
      </c>
      <c r="J31" s="48"/>
      <c r="K31" s="44"/>
      <c r="L31" s="48"/>
      <c r="M31" s="44"/>
      <c r="N31" s="48"/>
      <c r="O31" s="43"/>
      <c r="P31" s="48"/>
      <c r="Q31" s="43"/>
      <c r="R31" s="18"/>
      <c r="S31" s="44"/>
      <c r="T31" s="18">
        <v>10000</v>
      </c>
      <c r="U31" s="44"/>
      <c r="V31" s="41"/>
      <c r="W31" s="44"/>
      <c r="X31" s="48"/>
      <c r="Y31" s="44"/>
      <c r="Z31" s="41"/>
      <c r="AA31" s="44"/>
      <c r="AB31" s="35">
        <f t="shared" si="7"/>
        <v>20000</v>
      </c>
      <c r="AC31" s="36">
        <f t="shared" si="8"/>
        <v>0</v>
      </c>
      <c r="AD31" s="36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</row>
    <row r="32" spans="1:111" s="11" customFormat="1" ht="30" customHeight="1">
      <c r="A32" s="45"/>
      <c r="B32" s="45"/>
      <c r="C32" s="145">
        <v>811940</v>
      </c>
      <c r="D32" s="137" t="s">
        <v>60</v>
      </c>
      <c r="E32" s="45" t="s">
        <v>36</v>
      </c>
      <c r="F32" s="48">
        <v>80000</v>
      </c>
      <c r="G32" s="147"/>
      <c r="H32" s="46"/>
      <c r="I32" s="19">
        <f t="shared" si="6"/>
        <v>0</v>
      </c>
      <c r="J32" s="48"/>
      <c r="K32" s="44"/>
      <c r="L32" s="48"/>
      <c r="M32" s="44"/>
      <c r="N32" s="48"/>
      <c r="O32" s="43"/>
      <c r="P32" s="48"/>
      <c r="Q32" s="43"/>
      <c r="R32" s="18"/>
      <c r="S32" s="44"/>
      <c r="T32" s="18"/>
      <c r="U32" s="44"/>
      <c r="V32" s="41">
        <v>250000</v>
      </c>
      <c r="W32" s="44"/>
      <c r="X32" s="48"/>
      <c r="Y32" s="44"/>
      <c r="Z32" s="41"/>
      <c r="AA32" s="44"/>
      <c r="AB32" s="35">
        <f t="shared" si="7"/>
        <v>330000</v>
      </c>
      <c r="AC32" s="36">
        <f t="shared" si="8"/>
        <v>0</v>
      </c>
      <c r="AD32" s="36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</row>
    <row r="33" spans="1:111" s="11" customFormat="1" ht="30" customHeight="1">
      <c r="A33" s="45"/>
      <c r="B33" s="45">
        <v>53308</v>
      </c>
      <c r="C33" s="145">
        <v>891102</v>
      </c>
      <c r="D33" s="137" t="s">
        <v>61</v>
      </c>
      <c r="E33" s="45" t="s">
        <v>55</v>
      </c>
      <c r="F33" s="48"/>
      <c r="G33" s="147"/>
      <c r="H33" s="46"/>
      <c r="I33" s="19">
        <f t="shared" si="6"/>
        <v>0</v>
      </c>
      <c r="J33" s="48"/>
      <c r="K33" s="44"/>
      <c r="L33" s="48">
        <v>20000</v>
      </c>
      <c r="M33" s="44">
        <v>20000</v>
      </c>
      <c r="N33" s="48"/>
      <c r="O33" s="43"/>
      <c r="P33" s="48"/>
      <c r="Q33" s="43"/>
      <c r="R33" s="18"/>
      <c r="S33" s="44"/>
      <c r="T33" s="18"/>
      <c r="U33" s="44"/>
      <c r="V33" s="41"/>
      <c r="W33" s="44"/>
      <c r="X33" s="48"/>
      <c r="Y33" s="44"/>
      <c r="Z33" s="41"/>
      <c r="AA33" s="44"/>
      <c r="AB33" s="35">
        <f t="shared" si="7"/>
        <v>20000</v>
      </c>
      <c r="AC33" s="36">
        <f t="shared" si="8"/>
        <v>20000</v>
      </c>
      <c r="AD33" s="36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</row>
    <row r="34" spans="1:111" s="11" customFormat="1" ht="30" customHeight="1">
      <c r="A34" s="45"/>
      <c r="B34" s="45">
        <v>53309</v>
      </c>
      <c r="C34" s="145">
        <v>980867</v>
      </c>
      <c r="D34" s="137" t="s">
        <v>62</v>
      </c>
      <c r="E34" s="45" t="s">
        <v>32</v>
      </c>
      <c r="F34" s="48">
        <v>95000</v>
      </c>
      <c r="G34" s="147"/>
      <c r="H34" s="46">
        <v>50316</v>
      </c>
      <c r="I34" s="19">
        <f t="shared" si="6"/>
        <v>50316</v>
      </c>
      <c r="J34" s="48">
        <v>100000</v>
      </c>
      <c r="K34" s="44">
        <v>45391</v>
      </c>
      <c r="L34" s="48"/>
      <c r="M34" s="44"/>
      <c r="N34" s="48"/>
      <c r="O34" s="44"/>
      <c r="P34" s="48"/>
      <c r="Q34" s="43"/>
      <c r="R34" s="18"/>
      <c r="S34" s="44"/>
      <c r="T34" s="18"/>
      <c r="U34" s="44"/>
      <c r="V34" s="41"/>
      <c r="W34" s="44"/>
      <c r="X34" s="48"/>
      <c r="Y34" s="44"/>
      <c r="Z34" s="41"/>
      <c r="AA34" s="44"/>
      <c r="AB34" s="35">
        <f t="shared" si="7"/>
        <v>195000</v>
      </c>
      <c r="AC34" s="36">
        <f t="shared" si="8"/>
        <v>95707</v>
      </c>
      <c r="AD34" s="36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</row>
    <row r="35" spans="1:111" s="11" customFormat="1" ht="30" customHeight="1">
      <c r="A35" s="45"/>
      <c r="B35" s="45"/>
      <c r="C35" s="45">
        <v>990065</v>
      </c>
      <c r="D35" s="137" t="s">
        <v>63</v>
      </c>
      <c r="E35" s="45" t="s">
        <v>32</v>
      </c>
      <c r="F35" s="48"/>
      <c r="G35" s="147"/>
      <c r="H35" s="46"/>
      <c r="I35" s="19">
        <f t="shared" si="6"/>
        <v>0</v>
      </c>
      <c r="J35" s="48"/>
      <c r="K35" s="44"/>
      <c r="L35" s="48"/>
      <c r="M35" s="44"/>
      <c r="N35" s="48"/>
      <c r="O35" s="44"/>
      <c r="P35" s="48"/>
      <c r="Q35" s="43"/>
      <c r="R35" s="18"/>
      <c r="S35" s="44"/>
      <c r="T35" s="18"/>
      <c r="U35" s="44"/>
      <c r="V35" s="41"/>
      <c r="W35" s="44"/>
      <c r="X35" s="48"/>
      <c r="Y35" s="44"/>
      <c r="Z35" s="41"/>
      <c r="AA35" s="44"/>
      <c r="AB35" s="35">
        <f t="shared" si="7"/>
        <v>0</v>
      </c>
      <c r="AC35" s="36">
        <f t="shared" si="8"/>
        <v>0</v>
      </c>
      <c r="AD35" s="36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</row>
    <row r="36" spans="1:111" s="11" customFormat="1" ht="30" customHeight="1">
      <c r="A36" s="45"/>
      <c r="B36" s="45"/>
      <c r="C36" s="45">
        <v>990066</v>
      </c>
      <c r="D36" s="137" t="s">
        <v>64</v>
      </c>
      <c r="E36" s="45" t="s">
        <v>32</v>
      </c>
      <c r="F36" s="48"/>
      <c r="G36" s="147"/>
      <c r="H36" s="46"/>
      <c r="I36" s="19">
        <f t="shared" si="6"/>
        <v>0</v>
      </c>
      <c r="J36" s="48"/>
      <c r="K36" s="44"/>
      <c r="L36" s="48"/>
      <c r="M36" s="44"/>
      <c r="N36" s="48"/>
      <c r="O36" s="44"/>
      <c r="P36" s="48"/>
      <c r="Q36" s="43"/>
      <c r="R36" s="18"/>
      <c r="S36" s="44"/>
      <c r="T36" s="18"/>
      <c r="U36" s="44"/>
      <c r="V36" s="41"/>
      <c r="W36" s="44"/>
      <c r="X36" s="48"/>
      <c r="Y36" s="44"/>
      <c r="Z36" s="41"/>
      <c r="AA36" s="44"/>
      <c r="AB36" s="35">
        <f t="shared" si="7"/>
        <v>0</v>
      </c>
      <c r="AC36" s="36">
        <f t="shared" si="8"/>
        <v>0</v>
      </c>
      <c r="AD36" s="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</row>
    <row r="37" spans="1:111" ht="30" customHeight="1">
      <c r="A37" s="45"/>
      <c r="B37" s="45">
        <v>53315</v>
      </c>
      <c r="C37" s="145">
        <v>4020279</v>
      </c>
      <c r="D37" s="137" t="s">
        <v>65</v>
      </c>
      <c r="E37" s="45" t="s">
        <v>34</v>
      </c>
      <c r="F37" s="48"/>
      <c r="G37" s="144"/>
      <c r="H37" s="46"/>
      <c r="I37" s="19">
        <f t="shared" si="6"/>
        <v>0</v>
      </c>
      <c r="J37" s="35"/>
      <c r="K37" s="44"/>
      <c r="L37" s="35"/>
      <c r="M37" s="44"/>
      <c r="N37" s="35"/>
      <c r="O37" s="44"/>
      <c r="P37" s="35"/>
      <c r="Q37" s="44"/>
      <c r="R37" s="18"/>
      <c r="S37" s="44"/>
      <c r="T37" s="18">
        <v>30000</v>
      </c>
      <c r="U37" s="44">
        <v>27044</v>
      </c>
      <c r="V37" s="41"/>
      <c r="W37" s="44"/>
      <c r="X37" s="35"/>
      <c r="Y37" s="44"/>
      <c r="Z37" s="41"/>
      <c r="AA37" s="44"/>
      <c r="AB37" s="35">
        <f t="shared" si="7"/>
        <v>30000</v>
      </c>
      <c r="AC37" s="36">
        <f t="shared" si="8"/>
        <v>27044</v>
      </c>
      <c r="AD37" s="36"/>
    </row>
    <row r="38" spans="1:111" ht="30" customHeight="1">
      <c r="A38" s="45"/>
      <c r="B38" s="45">
        <v>53310</v>
      </c>
      <c r="C38" s="150">
        <v>4010372</v>
      </c>
      <c r="D38" s="137" t="s">
        <v>66</v>
      </c>
      <c r="E38" s="45" t="s">
        <v>32</v>
      </c>
      <c r="F38" s="35">
        <v>15000</v>
      </c>
      <c r="G38" s="144"/>
      <c r="H38" s="46">
        <v>15000</v>
      </c>
      <c r="I38" s="19">
        <f t="shared" si="6"/>
        <v>15000</v>
      </c>
      <c r="J38" s="35"/>
      <c r="K38" s="44"/>
      <c r="L38" s="35"/>
      <c r="M38" s="44"/>
      <c r="N38" s="35"/>
      <c r="O38" s="44"/>
      <c r="P38" s="35"/>
      <c r="Q38" s="44"/>
      <c r="R38" s="18"/>
      <c r="S38" s="44"/>
      <c r="T38" s="18"/>
      <c r="U38" s="44"/>
      <c r="V38" s="41"/>
      <c r="W38" s="44"/>
      <c r="X38" s="35"/>
      <c r="Y38" s="44"/>
      <c r="Z38" s="41"/>
      <c r="AA38" s="44"/>
      <c r="AB38" s="35">
        <f t="shared" si="7"/>
        <v>15000</v>
      </c>
      <c r="AC38" s="36">
        <f t="shared" si="8"/>
        <v>15000</v>
      </c>
      <c r="AD38" s="36"/>
    </row>
    <row r="39" spans="1:111" ht="0.75" customHeight="1">
      <c r="A39" s="45"/>
      <c r="B39" s="45"/>
      <c r="C39" s="45"/>
      <c r="D39" s="137"/>
      <c r="E39" s="45"/>
      <c r="F39" s="35"/>
      <c r="G39" s="144"/>
      <c r="H39" s="46"/>
      <c r="I39" s="19">
        <f t="shared" si="6"/>
        <v>0</v>
      </c>
      <c r="J39" s="35"/>
      <c r="K39" s="44"/>
      <c r="L39" s="35"/>
      <c r="M39" s="44"/>
      <c r="N39" s="35"/>
      <c r="O39" s="44"/>
      <c r="P39" s="35"/>
      <c r="Q39" s="44"/>
      <c r="R39" s="18"/>
      <c r="S39" s="44"/>
      <c r="T39" s="18"/>
      <c r="U39" s="44"/>
      <c r="V39" s="41"/>
      <c r="W39" s="44"/>
      <c r="X39" s="35"/>
      <c r="Y39" s="44"/>
      <c r="Z39" s="41"/>
      <c r="AA39" s="44"/>
      <c r="AB39" s="35">
        <f t="shared" si="7"/>
        <v>0</v>
      </c>
      <c r="AC39" s="36">
        <f t="shared" si="8"/>
        <v>0</v>
      </c>
      <c r="AD39" s="36"/>
    </row>
    <row r="40" spans="1:111" ht="30" hidden="1" customHeight="1">
      <c r="A40" s="45"/>
      <c r="B40" s="45"/>
      <c r="C40" s="45"/>
      <c r="D40" s="137"/>
      <c r="E40" s="45"/>
      <c r="F40" s="35"/>
      <c r="G40" s="144"/>
      <c r="H40" s="46"/>
      <c r="I40" s="19">
        <f t="shared" si="6"/>
        <v>0</v>
      </c>
      <c r="J40" s="35"/>
      <c r="K40" s="44"/>
      <c r="L40" s="35"/>
      <c r="M40" s="44"/>
      <c r="N40" s="35"/>
      <c r="O40" s="44"/>
      <c r="P40" s="35"/>
      <c r="Q40" s="44"/>
      <c r="R40" s="18"/>
      <c r="S40" s="44"/>
      <c r="T40" s="18"/>
      <c r="U40" s="44"/>
      <c r="V40" s="41"/>
      <c r="W40" s="44"/>
      <c r="X40" s="35"/>
      <c r="Y40" s="44"/>
      <c r="Z40" s="41"/>
      <c r="AA40" s="44"/>
      <c r="AB40" s="35">
        <f t="shared" si="7"/>
        <v>0</v>
      </c>
      <c r="AC40" s="36">
        <f t="shared" si="8"/>
        <v>0</v>
      </c>
      <c r="AD40" s="36"/>
    </row>
    <row r="41" spans="1:111" ht="30" customHeight="1">
      <c r="A41" s="50">
        <v>4</v>
      </c>
      <c r="B41" s="188" t="s">
        <v>163</v>
      </c>
      <c r="C41" s="189"/>
      <c r="D41" s="151" t="s">
        <v>164</v>
      </c>
      <c r="E41" s="51"/>
      <c r="F41" s="52">
        <f>SUM(F42:F43)</f>
        <v>10000</v>
      </c>
      <c r="G41" s="152">
        <f t="shared" ref="G41:AB41" si="9">SUM(G42:G43)</f>
        <v>0</v>
      </c>
      <c r="H41" s="53">
        <f t="shared" si="9"/>
        <v>5000</v>
      </c>
      <c r="I41" s="53">
        <f t="shared" si="9"/>
        <v>5000</v>
      </c>
      <c r="J41" s="52">
        <f t="shared" si="9"/>
        <v>0</v>
      </c>
      <c r="K41" s="52">
        <f t="shared" si="9"/>
        <v>0</v>
      </c>
      <c r="L41" s="52">
        <f t="shared" si="9"/>
        <v>0</v>
      </c>
      <c r="M41" s="52">
        <f t="shared" si="9"/>
        <v>0</v>
      </c>
      <c r="N41" s="52">
        <f t="shared" si="9"/>
        <v>0</v>
      </c>
      <c r="O41" s="52">
        <f t="shared" si="9"/>
        <v>0</v>
      </c>
      <c r="P41" s="52">
        <f t="shared" si="9"/>
        <v>0</v>
      </c>
      <c r="Q41" s="52">
        <f t="shared" si="9"/>
        <v>0</v>
      </c>
      <c r="R41" s="52">
        <f t="shared" si="9"/>
        <v>0</v>
      </c>
      <c r="S41" s="52">
        <f t="shared" si="9"/>
        <v>0</v>
      </c>
      <c r="T41" s="52">
        <f t="shared" si="9"/>
        <v>0</v>
      </c>
      <c r="U41" s="52">
        <f t="shared" si="9"/>
        <v>0</v>
      </c>
      <c r="V41" s="52">
        <f t="shared" si="9"/>
        <v>0</v>
      </c>
      <c r="W41" s="52">
        <f t="shared" si="9"/>
        <v>0</v>
      </c>
      <c r="X41" s="52">
        <f t="shared" si="9"/>
        <v>0</v>
      </c>
      <c r="Y41" s="52">
        <f t="shared" si="9"/>
        <v>0</v>
      </c>
      <c r="Z41" s="52">
        <f t="shared" si="9"/>
        <v>0</v>
      </c>
      <c r="AA41" s="52">
        <f t="shared" si="9"/>
        <v>0</v>
      </c>
      <c r="AB41" s="52">
        <f t="shared" si="9"/>
        <v>10000</v>
      </c>
      <c r="AC41" s="52">
        <f>SUM(AC42:AC43)</f>
        <v>5000</v>
      </c>
      <c r="AD41" s="52">
        <f>SUM(AD42:AD43)</f>
        <v>0</v>
      </c>
    </row>
    <row r="42" spans="1:111" ht="30" customHeight="1">
      <c r="A42" s="45"/>
      <c r="B42" s="54">
        <v>53401</v>
      </c>
      <c r="C42" s="145">
        <v>4030431</v>
      </c>
      <c r="D42" s="137" t="s">
        <v>67</v>
      </c>
      <c r="E42" s="45" t="s">
        <v>45</v>
      </c>
      <c r="F42" s="36">
        <v>10000</v>
      </c>
      <c r="G42" s="144"/>
      <c r="H42" s="46">
        <v>5000</v>
      </c>
      <c r="I42" s="19">
        <f t="shared" ref="I42:I43" si="10">H42+G42</f>
        <v>5000</v>
      </c>
      <c r="J42" s="35"/>
      <c r="K42" s="44"/>
      <c r="L42" s="35"/>
      <c r="M42" s="44"/>
      <c r="N42" s="35"/>
      <c r="O42" s="44"/>
      <c r="P42" s="55"/>
      <c r="Q42" s="44"/>
      <c r="R42" s="18"/>
      <c r="S42" s="44"/>
      <c r="T42" s="18"/>
      <c r="U42" s="44"/>
      <c r="V42" s="55"/>
      <c r="W42" s="44"/>
      <c r="X42" s="55"/>
      <c r="Y42" s="44"/>
      <c r="Z42" s="41"/>
      <c r="AA42" s="44"/>
      <c r="AB42" s="35">
        <f>Z42+X42+V42+T42+R42+P42+N42+L42+J42+F42</f>
        <v>10000</v>
      </c>
      <c r="AC42" s="36">
        <f>AA42+Y42+W42+U42+S42+Q42+O42+M42+K42+H42</f>
        <v>5000</v>
      </c>
      <c r="AD42" s="36"/>
    </row>
    <row r="43" spans="1:111" ht="30" customHeight="1">
      <c r="A43" s="45"/>
      <c r="B43" s="45"/>
      <c r="C43" s="45"/>
      <c r="D43" s="153"/>
      <c r="E43" s="45" t="s">
        <v>45</v>
      </c>
      <c r="F43" s="35"/>
      <c r="G43" s="144"/>
      <c r="H43" s="46"/>
      <c r="I43" s="19">
        <f t="shared" si="10"/>
        <v>0</v>
      </c>
      <c r="J43" s="35"/>
      <c r="K43" s="44"/>
      <c r="L43" s="35"/>
      <c r="M43" s="44"/>
      <c r="N43" s="35"/>
      <c r="O43" s="44"/>
      <c r="P43" s="35"/>
      <c r="Q43" s="44"/>
      <c r="R43" s="18"/>
      <c r="S43" s="44"/>
      <c r="T43" s="18"/>
      <c r="U43" s="44"/>
      <c r="V43" s="55"/>
      <c r="W43" s="44"/>
      <c r="X43" s="35"/>
      <c r="Y43" s="44"/>
      <c r="Z43" s="41"/>
      <c r="AA43" s="44"/>
      <c r="AB43" s="35">
        <f>Z43+X43+V43+T43+R43+P43+N43+L43+J43+F43</f>
        <v>0</v>
      </c>
      <c r="AC43" s="36">
        <f>AA43+Y43+W43+U43+S43+Q43+O43+M43+K43+H43</f>
        <v>0</v>
      </c>
      <c r="AD43" s="36"/>
    </row>
    <row r="44" spans="1:111" s="10" customFormat="1" ht="30" customHeight="1">
      <c r="A44" s="37">
        <v>5</v>
      </c>
      <c r="B44" s="209" t="s">
        <v>165</v>
      </c>
      <c r="C44" s="210"/>
      <c r="D44" s="143" t="s">
        <v>166</v>
      </c>
      <c r="E44" s="37"/>
      <c r="F44" s="38">
        <f>SUM(F45:F46)</f>
        <v>80000</v>
      </c>
      <c r="G44" s="140">
        <f t="shared" ref="G44:AB44" si="11">SUM(G45:G46)</f>
        <v>0</v>
      </c>
      <c r="H44" s="39">
        <f t="shared" si="11"/>
        <v>60000</v>
      </c>
      <c r="I44" s="39">
        <f t="shared" si="11"/>
        <v>60000</v>
      </c>
      <c r="J44" s="38">
        <f t="shared" si="11"/>
        <v>0</v>
      </c>
      <c r="K44" s="38">
        <f t="shared" si="11"/>
        <v>0</v>
      </c>
      <c r="L44" s="38">
        <f t="shared" si="11"/>
        <v>0</v>
      </c>
      <c r="M44" s="38">
        <f t="shared" si="11"/>
        <v>0</v>
      </c>
      <c r="N44" s="38">
        <f t="shared" si="11"/>
        <v>0</v>
      </c>
      <c r="O44" s="38">
        <f t="shared" si="11"/>
        <v>0</v>
      </c>
      <c r="P44" s="38">
        <f t="shared" si="11"/>
        <v>0</v>
      </c>
      <c r="Q44" s="38">
        <f t="shared" si="11"/>
        <v>0</v>
      </c>
      <c r="R44" s="38">
        <f t="shared" si="11"/>
        <v>0</v>
      </c>
      <c r="S44" s="38">
        <f t="shared" si="11"/>
        <v>0</v>
      </c>
      <c r="T44" s="38">
        <f t="shared" si="11"/>
        <v>0</v>
      </c>
      <c r="U44" s="38">
        <f t="shared" si="11"/>
        <v>0</v>
      </c>
      <c r="V44" s="38">
        <f t="shared" si="11"/>
        <v>0</v>
      </c>
      <c r="W44" s="38">
        <f t="shared" si="11"/>
        <v>0</v>
      </c>
      <c r="X44" s="38">
        <f t="shared" si="11"/>
        <v>0</v>
      </c>
      <c r="Y44" s="38">
        <f t="shared" si="11"/>
        <v>0</v>
      </c>
      <c r="Z44" s="38">
        <f t="shared" si="11"/>
        <v>0</v>
      </c>
      <c r="AA44" s="38">
        <f t="shared" si="11"/>
        <v>0</v>
      </c>
      <c r="AB44" s="38">
        <f t="shared" si="11"/>
        <v>80000</v>
      </c>
      <c r="AC44" s="38">
        <f>SUM(AC45:AC46)</f>
        <v>60000</v>
      </c>
      <c r="AD44" s="38">
        <f>SUM(AD45:AD46)</f>
        <v>0</v>
      </c>
    </row>
    <row r="45" spans="1:111" ht="30" customHeight="1">
      <c r="A45" s="45"/>
      <c r="B45" s="54">
        <v>53801</v>
      </c>
      <c r="C45" s="145">
        <v>4000682</v>
      </c>
      <c r="D45" s="137" t="s">
        <v>167</v>
      </c>
      <c r="E45" s="45" t="s">
        <v>45</v>
      </c>
      <c r="F45" s="35">
        <v>80000</v>
      </c>
      <c r="G45" s="144"/>
      <c r="H45" s="46">
        <v>60000</v>
      </c>
      <c r="I45" s="19">
        <f t="shared" ref="I45:I46" si="12">H45+G45</f>
        <v>60000</v>
      </c>
      <c r="J45" s="35"/>
      <c r="K45" s="44"/>
      <c r="L45" s="35"/>
      <c r="M45" s="44"/>
      <c r="N45" s="35"/>
      <c r="O45" s="44"/>
      <c r="P45" s="35"/>
      <c r="Q45" s="44"/>
      <c r="R45" s="18"/>
      <c r="S45" s="44"/>
      <c r="T45" s="18"/>
      <c r="U45" s="44"/>
      <c r="V45" s="35"/>
      <c r="W45" s="44"/>
      <c r="X45" s="35"/>
      <c r="Y45" s="44"/>
      <c r="Z45" s="41"/>
      <c r="AA45" s="44"/>
      <c r="AB45" s="35">
        <f>Z45+X45+V45+T45+R45+P45+N45+L45+J45+F45</f>
        <v>80000</v>
      </c>
      <c r="AC45" s="36">
        <f>AA45+Y45+W45+U45+S45+Q45+O45+M45+K45+H45</f>
        <v>60000</v>
      </c>
      <c r="AD45" s="36"/>
    </row>
    <row r="46" spans="1:111" ht="2.25" customHeight="1" thickBot="1">
      <c r="A46" s="45"/>
      <c r="B46" s="54"/>
      <c r="C46" s="45"/>
      <c r="D46" s="153"/>
      <c r="E46" s="45"/>
      <c r="F46" s="35"/>
      <c r="G46" s="144"/>
      <c r="H46" s="46"/>
      <c r="I46" s="19">
        <f t="shared" si="12"/>
        <v>0</v>
      </c>
      <c r="J46" s="35"/>
      <c r="K46" s="44"/>
      <c r="L46" s="35"/>
      <c r="M46" s="44"/>
      <c r="N46" s="35"/>
      <c r="O46" s="44"/>
      <c r="P46" s="35"/>
      <c r="Q46" s="44"/>
      <c r="R46" s="18"/>
      <c r="S46" s="44"/>
      <c r="T46" s="18"/>
      <c r="U46" s="44"/>
      <c r="V46" s="35"/>
      <c r="W46" s="44"/>
      <c r="X46" s="35"/>
      <c r="Y46" s="44"/>
      <c r="Z46" s="41"/>
      <c r="AA46" s="44"/>
      <c r="AB46" s="35">
        <f>Z46+X46+V46+T46+R46+P46+N46+L46+J46+F46</f>
        <v>0</v>
      </c>
      <c r="AC46" s="36">
        <f>AA46+Y46+W46+U46+S46+Q46+O46+M46+K46+H46</f>
        <v>0</v>
      </c>
      <c r="AD46" s="36"/>
    </row>
    <row r="47" spans="1:111" s="10" customFormat="1" ht="33.75" hidden="1" customHeight="1">
      <c r="A47" s="37">
        <v>6</v>
      </c>
      <c r="B47" s="209"/>
      <c r="C47" s="210"/>
      <c r="D47" s="143"/>
      <c r="E47" s="37"/>
      <c r="F47" s="38">
        <f>SUM(F48:F49)</f>
        <v>0</v>
      </c>
      <c r="G47" s="140">
        <f t="shared" ref="G47:AD47" si="13">SUM(G48:G49)</f>
        <v>0</v>
      </c>
      <c r="H47" s="39">
        <f t="shared" si="13"/>
        <v>0</v>
      </c>
      <c r="I47" s="39">
        <f t="shared" si="13"/>
        <v>0</v>
      </c>
      <c r="J47" s="38">
        <f t="shared" si="13"/>
        <v>0</v>
      </c>
      <c r="K47" s="38">
        <f t="shared" si="13"/>
        <v>0</v>
      </c>
      <c r="L47" s="38">
        <f t="shared" si="13"/>
        <v>0</v>
      </c>
      <c r="M47" s="38">
        <f t="shared" si="13"/>
        <v>0</v>
      </c>
      <c r="N47" s="38">
        <f t="shared" si="13"/>
        <v>0</v>
      </c>
      <c r="O47" s="38">
        <f t="shared" si="13"/>
        <v>0</v>
      </c>
      <c r="P47" s="38">
        <f t="shared" si="13"/>
        <v>0</v>
      </c>
      <c r="Q47" s="38">
        <f t="shared" si="13"/>
        <v>0</v>
      </c>
      <c r="R47" s="38">
        <f t="shared" si="13"/>
        <v>0</v>
      </c>
      <c r="S47" s="38">
        <f t="shared" si="13"/>
        <v>0</v>
      </c>
      <c r="T47" s="38">
        <f t="shared" si="13"/>
        <v>0</v>
      </c>
      <c r="U47" s="38">
        <f t="shared" si="13"/>
        <v>0</v>
      </c>
      <c r="V47" s="38">
        <f t="shared" si="13"/>
        <v>0</v>
      </c>
      <c r="W47" s="38">
        <f t="shared" si="13"/>
        <v>0</v>
      </c>
      <c r="X47" s="38">
        <f t="shared" si="13"/>
        <v>0</v>
      </c>
      <c r="Y47" s="38">
        <f t="shared" si="13"/>
        <v>0</v>
      </c>
      <c r="Z47" s="38">
        <f t="shared" si="13"/>
        <v>0</v>
      </c>
      <c r="AA47" s="38">
        <f t="shared" si="13"/>
        <v>0</v>
      </c>
      <c r="AB47" s="38">
        <f t="shared" si="13"/>
        <v>0</v>
      </c>
      <c r="AC47" s="38">
        <f t="shared" si="13"/>
        <v>0</v>
      </c>
      <c r="AD47" s="38">
        <f t="shared" si="13"/>
        <v>0</v>
      </c>
    </row>
    <row r="48" spans="1:111" ht="30" hidden="1" customHeight="1">
      <c r="A48" s="45"/>
      <c r="B48" s="54"/>
      <c r="C48" s="45"/>
      <c r="D48" s="137"/>
      <c r="E48" s="45"/>
      <c r="F48" s="35"/>
      <c r="G48" s="144"/>
      <c r="H48" s="46"/>
      <c r="I48" s="19">
        <f t="shared" ref="I48:I49" si="14">H48+G48</f>
        <v>0</v>
      </c>
      <c r="J48" s="35"/>
      <c r="K48" s="44"/>
      <c r="L48" s="35"/>
      <c r="M48" s="44"/>
      <c r="N48" s="35"/>
      <c r="O48" s="44"/>
      <c r="P48" s="35"/>
      <c r="Q48" s="44"/>
      <c r="R48" s="18"/>
      <c r="S48" s="44"/>
      <c r="T48" s="18"/>
      <c r="U48" s="44"/>
      <c r="V48" s="35"/>
      <c r="W48" s="44"/>
      <c r="X48" s="35"/>
      <c r="Y48" s="44"/>
      <c r="Z48" s="41"/>
      <c r="AA48" s="44"/>
      <c r="AB48" s="35">
        <f>Z48+X48+V48+T48+R48+P48+N48+L48+J48+F48</f>
        <v>0</v>
      </c>
      <c r="AC48" s="36">
        <f>AA48+Y48+W48+U48+S48+Q48+O48+M48+K48+H48</f>
        <v>0</v>
      </c>
      <c r="AD48" s="36"/>
    </row>
    <row r="49" spans="1:30" ht="30" hidden="1" customHeight="1">
      <c r="A49" s="45"/>
      <c r="B49" s="54"/>
      <c r="C49" s="45"/>
      <c r="D49" s="153"/>
      <c r="E49" s="45"/>
      <c r="F49" s="35"/>
      <c r="G49" s="144"/>
      <c r="H49" s="46"/>
      <c r="I49" s="19">
        <f t="shared" si="14"/>
        <v>0</v>
      </c>
      <c r="J49" s="35"/>
      <c r="K49" s="44"/>
      <c r="L49" s="35"/>
      <c r="M49" s="44"/>
      <c r="N49" s="35"/>
      <c r="O49" s="44"/>
      <c r="P49" s="35"/>
      <c r="Q49" s="44"/>
      <c r="R49" s="18"/>
      <c r="S49" s="44"/>
      <c r="T49" s="18"/>
      <c r="U49" s="44"/>
      <c r="V49" s="35"/>
      <c r="W49" s="44"/>
      <c r="X49" s="35"/>
      <c r="Y49" s="44"/>
      <c r="Z49" s="41"/>
      <c r="AA49" s="44"/>
      <c r="AB49" s="35">
        <f>Z49+X49+V49+T49+R49+P49+N49+L49+J49+F49</f>
        <v>0</v>
      </c>
      <c r="AC49" s="36">
        <f>AA49+Y49+W49+U49+S49+Q49+O49+M49+K49+H49</f>
        <v>0</v>
      </c>
      <c r="AD49" s="36"/>
    </row>
    <row r="50" spans="1:30" ht="31.5" hidden="1" customHeight="1">
      <c r="A50" s="51">
        <v>7</v>
      </c>
      <c r="B50" s="188"/>
      <c r="C50" s="189"/>
      <c r="D50" s="151"/>
      <c r="E50" s="51"/>
      <c r="F50" s="52">
        <f>SUM(F51:F52)</f>
        <v>0</v>
      </c>
      <c r="G50" s="152">
        <f t="shared" ref="G50:AD50" si="15">SUM(G51:G52)</f>
        <v>0</v>
      </c>
      <c r="H50" s="53">
        <f t="shared" si="15"/>
        <v>0</v>
      </c>
      <c r="I50" s="53">
        <f t="shared" si="15"/>
        <v>0</v>
      </c>
      <c r="J50" s="52">
        <f t="shared" si="15"/>
        <v>0</v>
      </c>
      <c r="K50" s="52">
        <f t="shared" si="15"/>
        <v>0</v>
      </c>
      <c r="L50" s="52">
        <f t="shared" si="15"/>
        <v>0</v>
      </c>
      <c r="M50" s="52">
        <f t="shared" si="15"/>
        <v>0</v>
      </c>
      <c r="N50" s="52">
        <f t="shared" si="15"/>
        <v>0</v>
      </c>
      <c r="O50" s="52">
        <f t="shared" si="15"/>
        <v>0</v>
      </c>
      <c r="P50" s="52">
        <f t="shared" si="15"/>
        <v>0</v>
      </c>
      <c r="Q50" s="52">
        <f t="shared" si="15"/>
        <v>0</v>
      </c>
      <c r="R50" s="52">
        <f t="shared" si="15"/>
        <v>0</v>
      </c>
      <c r="S50" s="52">
        <f t="shared" si="15"/>
        <v>0</v>
      </c>
      <c r="T50" s="52">
        <f t="shared" si="15"/>
        <v>0</v>
      </c>
      <c r="U50" s="52">
        <f t="shared" si="15"/>
        <v>0</v>
      </c>
      <c r="V50" s="52">
        <f t="shared" si="15"/>
        <v>0</v>
      </c>
      <c r="W50" s="52">
        <f t="shared" si="15"/>
        <v>0</v>
      </c>
      <c r="X50" s="52">
        <f t="shared" si="15"/>
        <v>0</v>
      </c>
      <c r="Y50" s="52">
        <f t="shared" si="15"/>
        <v>0</v>
      </c>
      <c r="Z50" s="52">
        <f t="shared" si="15"/>
        <v>0</v>
      </c>
      <c r="AA50" s="52">
        <f t="shared" si="15"/>
        <v>0</v>
      </c>
      <c r="AB50" s="52">
        <f t="shared" si="15"/>
        <v>0</v>
      </c>
      <c r="AC50" s="52">
        <f t="shared" si="15"/>
        <v>0</v>
      </c>
      <c r="AD50" s="52">
        <f t="shared" si="15"/>
        <v>0</v>
      </c>
    </row>
    <row r="51" spans="1:30" ht="36" hidden="1" customHeight="1">
      <c r="A51" s="45"/>
      <c r="B51" s="54"/>
      <c r="C51" s="45"/>
      <c r="D51" s="154"/>
      <c r="E51" s="45"/>
      <c r="F51" s="35"/>
      <c r="G51" s="144"/>
      <c r="H51" s="46"/>
      <c r="I51" s="19">
        <f t="shared" ref="I51:I52" si="16">H51+G51</f>
        <v>0</v>
      </c>
      <c r="J51" s="35"/>
      <c r="K51" s="44"/>
      <c r="L51" s="35"/>
      <c r="M51" s="44"/>
      <c r="N51" s="35"/>
      <c r="O51" s="44"/>
      <c r="P51" s="35"/>
      <c r="Q51" s="44"/>
      <c r="R51" s="18"/>
      <c r="S51" s="44"/>
      <c r="T51" s="18"/>
      <c r="U51" s="44"/>
      <c r="V51" s="35"/>
      <c r="W51" s="44"/>
      <c r="X51" s="35"/>
      <c r="Y51" s="44"/>
      <c r="Z51" s="41"/>
      <c r="AA51" s="44"/>
      <c r="AB51" s="35">
        <f>Z51+X51+V51+T51+R51+P51+N51+L51+J51+F51</f>
        <v>0</v>
      </c>
      <c r="AC51" s="36">
        <f>H51+K51+M51+O51+Q51+Y51+W51+S51+U51</f>
        <v>0</v>
      </c>
      <c r="AD51" s="36"/>
    </row>
    <row r="52" spans="1:30" ht="36" hidden="1" customHeight="1">
      <c r="A52" s="45"/>
      <c r="B52" s="54"/>
      <c r="C52" s="45"/>
      <c r="D52" s="154"/>
      <c r="E52" s="45"/>
      <c r="F52" s="35"/>
      <c r="G52" s="144"/>
      <c r="H52" s="46"/>
      <c r="I52" s="19">
        <f t="shared" si="16"/>
        <v>0</v>
      </c>
      <c r="J52" s="35"/>
      <c r="K52" s="44"/>
      <c r="L52" s="35"/>
      <c r="M52" s="44"/>
      <c r="N52" s="35"/>
      <c r="O52" s="44"/>
      <c r="P52" s="35"/>
      <c r="Q52" s="44"/>
      <c r="R52" s="18"/>
      <c r="S52" s="44"/>
      <c r="T52" s="18"/>
      <c r="U52" s="44"/>
      <c r="V52" s="35"/>
      <c r="W52" s="44"/>
      <c r="X52" s="35"/>
      <c r="Y52" s="44"/>
      <c r="Z52" s="41"/>
      <c r="AA52" s="44"/>
      <c r="AB52" s="35">
        <f>Z52+X52+V52+T52+R52+P52+N52+L52+J52+F52</f>
        <v>0</v>
      </c>
      <c r="AC52" s="36">
        <f>H52+K52+M52+O52+Q52+Y52+W52+S52+U52</f>
        <v>0</v>
      </c>
      <c r="AD52" s="36"/>
    </row>
    <row r="53" spans="1:30" ht="30" hidden="1" customHeight="1">
      <c r="A53" s="155">
        <v>8</v>
      </c>
      <c r="B53" s="188"/>
      <c r="C53" s="189"/>
      <c r="D53" s="156"/>
      <c r="E53" s="155"/>
      <c r="F53" s="157"/>
      <c r="G53" s="158"/>
      <c r="H53" s="159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>
        <f t="shared" ref="AB53" si="17">AB54</f>
        <v>0</v>
      </c>
      <c r="AC53" s="52">
        <f>AC54</f>
        <v>0</v>
      </c>
      <c r="AD53" s="52"/>
    </row>
    <row r="54" spans="1:30" ht="30" hidden="1" customHeight="1">
      <c r="A54" s="45"/>
      <c r="B54" s="54"/>
      <c r="C54" s="45"/>
      <c r="D54" s="153"/>
      <c r="E54" s="45"/>
      <c r="F54" s="36"/>
      <c r="G54" s="160"/>
      <c r="H54" s="46"/>
      <c r="I54" s="19">
        <f>H54+G54</f>
        <v>0</v>
      </c>
      <c r="J54" s="35"/>
      <c r="K54" s="44"/>
      <c r="L54" s="35"/>
      <c r="M54" s="44"/>
      <c r="N54" s="35"/>
      <c r="O54" s="44"/>
      <c r="P54" s="35"/>
      <c r="Q54" s="44"/>
      <c r="R54" s="18"/>
      <c r="S54" s="44"/>
      <c r="T54" s="18"/>
      <c r="U54" s="44"/>
      <c r="V54" s="35"/>
      <c r="W54" s="44"/>
      <c r="X54" s="35"/>
      <c r="Y54" s="44"/>
      <c r="Z54" s="41"/>
      <c r="AA54" s="44"/>
      <c r="AB54" s="35">
        <f>Z54+X54+V54+T54+R54+P54+N54+L54+J54+F54</f>
        <v>0</v>
      </c>
      <c r="AC54" s="36">
        <f>H54+K54+M54+O54+Q54+Y54+W54+S54+U54</f>
        <v>0</v>
      </c>
      <c r="AD54" s="36"/>
    </row>
    <row r="55" spans="1:30" ht="30" hidden="1" customHeight="1">
      <c r="A55" s="155">
        <v>9</v>
      </c>
      <c r="B55" s="188"/>
      <c r="C55" s="189"/>
      <c r="D55" s="161"/>
      <c r="E55" s="155"/>
      <c r="F55" s="157"/>
      <c r="G55" s="158"/>
      <c r="H55" s="159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>
        <f>F55+J55+L55+N55+P55+X55</f>
        <v>0</v>
      </c>
      <c r="AC55" s="157">
        <f>AC56</f>
        <v>0</v>
      </c>
      <c r="AD55" s="157"/>
    </row>
    <row r="56" spans="1:30" ht="30" hidden="1" customHeight="1">
      <c r="A56" s="45"/>
      <c r="B56" s="45"/>
      <c r="C56" s="45"/>
      <c r="D56" s="153"/>
      <c r="E56" s="45"/>
      <c r="F56" s="36"/>
      <c r="G56" s="160"/>
      <c r="H56" s="46"/>
      <c r="I56" s="19">
        <f>H56+G56</f>
        <v>0</v>
      </c>
      <c r="J56" s="35"/>
      <c r="K56" s="44"/>
      <c r="L56" s="35"/>
      <c r="M56" s="44"/>
      <c r="N56" s="35"/>
      <c r="O56" s="44"/>
      <c r="P56" s="35"/>
      <c r="Q56" s="44"/>
      <c r="R56" s="18"/>
      <c r="S56" s="44"/>
      <c r="T56" s="18"/>
      <c r="U56" s="44"/>
      <c r="V56" s="35"/>
      <c r="W56" s="44"/>
      <c r="X56" s="35"/>
      <c r="Y56" s="44"/>
      <c r="Z56" s="41"/>
      <c r="AA56" s="44"/>
      <c r="AB56" s="35">
        <f>Z56+X56+V56+T56+R56+P56+N56+L56+J56+F56</f>
        <v>0</v>
      </c>
      <c r="AC56" s="36">
        <f>H56+K56+M56+O56+Q56+Y56+W56+S56+U56</f>
        <v>0</v>
      </c>
      <c r="AD56" s="36"/>
    </row>
    <row r="57" spans="1:30" ht="30" hidden="1" customHeight="1">
      <c r="A57" s="45">
        <v>10</v>
      </c>
      <c r="B57" s="190"/>
      <c r="C57" s="191"/>
      <c r="D57" s="161"/>
      <c r="E57" s="162"/>
      <c r="F57" s="163"/>
      <c r="G57" s="164"/>
      <c r="H57" s="165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57">
        <f>F57+J57+L57+N57+P57+X57+R57</f>
        <v>0</v>
      </c>
      <c r="AC57" s="157">
        <f>AC58</f>
        <v>0</v>
      </c>
      <c r="AD57" s="157"/>
    </row>
    <row r="58" spans="1:30" ht="30" hidden="1" customHeight="1">
      <c r="A58" s="45"/>
      <c r="B58" s="54"/>
      <c r="C58" s="166"/>
      <c r="D58" s="153"/>
      <c r="E58" s="45"/>
      <c r="F58" s="48"/>
      <c r="G58" s="147"/>
      <c r="H58" s="46"/>
      <c r="I58" s="19">
        <f>H58+G58</f>
        <v>0</v>
      </c>
      <c r="J58" s="35"/>
      <c r="K58" s="44"/>
      <c r="L58" s="35"/>
      <c r="M58" s="44"/>
      <c r="N58" s="35"/>
      <c r="O58" s="44"/>
      <c r="P58" s="35"/>
      <c r="Q58" s="44"/>
      <c r="R58" s="47"/>
      <c r="S58" s="44"/>
      <c r="T58" s="18"/>
      <c r="U58" s="44"/>
      <c r="V58" s="35"/>
      <c r="W58" s="44"/>
      <c r="X58" s="35"/>
      <c r="Y58" s="44"/>
      <c r="Z58" s="41"/>
      <c r="AA58" s="44"/>
      <c r="AB58" s="35">
        <f>Z58+X58+V58+T58+R58+P58+N58+L58+J58+F58</f>
        <v>0</v>
      </c>
      <c r="AC58" s="36">
        <f>H58+K58+M58+O58+Q58+Y58+W58+S58</f>
        <v>0</v>
      </c>
      <c r="AD58" s="36"/>
    </row>
    <row r="59" spans="1:30" ht="30" customHeight="1" thickBot="1">
      <c r="A59" s="192" t="s">
        <v>68</v>
      </c>
      <c r="B59" s="193"/>
      <c r="C59" s="193"/>
      <c r="D59" s="193"/>
      <c r="E59" s="194"/>
      <c r="F59" s="56">
        <f>F7+F11+F15+F41+F44+F47+F50+F53+F55+F57</f>
        <v>430000</v>
      </c>
      <c r="G59" s="167"/>
      <c r="H59" s="57">
        <f t="shared" ref="H59:Y59" si="18">H7+H11+H15+H41+H44+H47+H50+H53+H55+H57</f>
        <v>223262</v>
      </c>
      <c r="I59" s="57">
        <f t="shared" si="18"/>
        <v>223262</v>
      </c>
      <c r="J59" s="56">
        <f t="shared" si="18"/>
        <v>177500</v>
      </c>
      <c r="K59" s="57">
        <f t="shared" si="18"/>
        <v>101838</v>
      </c>
      <c r="L59" s="56">
        <f t="shared" si="18"/>
        <v>305000</v>
      </c>
      <c r="M59" s="57">
        <f t="shared" si="18"/>
        <v>217170</v>
      </c>
      <c r="N59" s="56">
        <f t="shared" si="18"/>
        <v>0</v>
      </c>
      <c r="O59" s="57">
        <f t="shared" si="18"/>
        <v>0</v>
      </c>
      <c r="P59" s="56">
        <f t="shared" si="18"/>
        <v>372000</v>
      </c>
      <c r="Q59" s="57">
        <f t="shared" si="18"/>
        <v>372000</v>
      </c>
      <c r="R59" s="56">
        <f t="shared" si="18"/>
        <v>0</v>
      </c>
      <c r="S59" s="57">
        <f t="shared" si="18"/>
        <v>0</v>
      </c>
      <c r="T59" s="56">
        <f t="shared" si="18"/>
        <v>440000</v>
      </c>
      <c r="U59" s="57">
        <f t="shared" si="18"/>
        <v>250734</v>
      </c>
      <c r="V59" s="56">
        <f t="shared" si="18"/>
        <v>250000</v>
      </c>
      <c r="W59" s="57">
        <f t="shared" si="18"/>
        <v>0</v>
      </c>
      <c r="X59" s="56">
        <f t="shared" si="18"/>
        <v>0</v>
      </c>
      <c r="Y59" s="57">
        <f t="shared" si="18"/>
        <v>0</v>
      </c>
      <c r="Z59" s="168"/>
      <c r="AA59" s="57"/>
      <c r="AB59" s="56">
        <f>AB7+AB11+AB15+AB41+AB44+AB47+AB50+AB53+AB55+AB57</f>
        <v>1974500</v>
      </c>
      <c r="AC59" s="56">
        <f>AC7+AC11+AC15+AC41+AC44+AC47+AC50+AC53+AC55+AC57</f>
        <v>1165004</v>
      </c>
      <c r="AD59" s="56">
        <f>AD7+AD11+AD15+AD41+AD44+AD47+AD50+AD53+AD55+AD57</f>
        <v>0</v>
      </c>
    </row>
  </sheetData>
  <mergeCells count="46">
    <mergeCell ref="B44:C44"/>
    <mergeCell ref="B47:C47"/>
    <mergeCell ref="A2:A5"/>
    <mergeCell ref="E2:E5"/>
    <mergeCell ref="F2:Q2"/>
    <mergeCell ref="F4:F5"/>
    <mergeCell ref="G4:I4"/>
    <mergeCell ref="J4:K4"/>
    <mergeCell ref="L4:M4"/>
    <mergeCell ref="F3:I3"/>
    <mergeCell ref="J3:M3"/>
    <mergeCell ref="B41:C41"/>
    <mergeCell ref="R3:S3"/>
    <mergeCell ref="W4:W5"/>
    <mergeCell ref="N4:N5"/>
    <mergeCell ref="O4:O5"/>
    <mergeCell ref="P4:P5"/>
    <mergeCell ref="Q4:Q5"/>
    <mergeCell ref="R4:R5"/>
    <mergeCell ref="S4:S5"/>
    <mergeCell ref="B2:B5"/>
    <mergeCell ref="C2:C5"/>
    <mergeCell ref="D2:D5"/>
    <mergeCell ref="N3:O3"/>
    <mergeCell ref="P3:Q3"/>
    <mergeCell ref="B7:C7"/>
    <mergeCell ref="B11:C11"/>
    <mergeCell ref="V2:AA2"/>
    <mergeCell ref="AB2:AB5"/>
    <mergeCell ref="B15:C15"/>
    <mergeCell ref="X4:X5"/>
    <mergeCell ref="AC2:AC5"/>
    <mergeCell ref="AD2:AD5"/>
    <mergeCell ref="T3:U3"/>
    <mergeCell ref="V3:W3"/>
    <mergeCell ref="X3:Y3"/>
    <mergeCell ref="Z3:AA3"/>
    <mergeCell ref="V4:V5"/>
    <mergeCell ref="Y4:Y5"/>
    <mergeCell ref="Z4:Z5"/>
    <mergeCell ref="AA4:AA5"/>
    <mergeCell ref="B50:C50"/>
    <mergeCell ref="B53:C53"/>
    <mergeCell ref="B55:C55"/>
    <mergeCell ref="B57:C57"/>
    <mergeCell ref="A59:E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DA7F-4B39-44EB-B915-AE062E156E75}">
  <dimension ref="B1:E93"/>
  <sheetViews>
    <sheetView rightToLeft="1" workbookViewId="0">
      <selection activeCell="B5" sqref="B5:B31"/>
    </sheetView>
  </sheetViews>
  <sheetFormatPr defaultRowHeight="15"/>
  <cols>
    <col min="2" max="2" width="8.42578125" customWidth="1"/>
    <col min="3" max="3" width="11.42578125" customWidth="1"/>
    <col min="4" max="4" width="33.5703125" customWidth="1"/>
    <col min="5" max="5" width="21.140625" style="61" customWidth="1"/>
  </cols>
  <sheetData>
    <row r="1" spans="2:5" ht="36" customHeight="1">
      <c r="E1" s="60"/>
    </row>
    <row r="2" spans="2:5" ht="39.75" thickBot="1">
      <c r="B2" s="62" t="s">
        <v>69</v>
      </c>
      <c r="C2" s="241" t="s">
        <v>70</v>
      </c>
      <c r="D2" s="241"/>
      <c r="E2" s="63"/>
    </row>
    <row r="3" spans="2:5" ht="45" thickTop="1" thickBot="1">
      <c r="B3" s="82" t="s">
        <v>71</v>
      </c>
      <c r="C3" s="83" t="s">
        <v>72</v>
      </c>
      <c r="D3" s="84" t="s">
        <v>73</v>
      </c>
      <c r="E3" s="114" t="s">
        <v>74</v>
      </c>
    </row>
    <row r="4" spans="2:5" ht="21.75" thickBot="1">
      <c r="B4" s="85"/>
      <c r="C4" s="86"/>
      <c r="D4" s="87" t="s">
        <v>75</v>
      </c>
      <c r="E4" s="115">
        <f>E5+E32+E72+E77</f>
        <v>687969</v>
      </c>
    </row>
    <row r="5" spans="2:5" s="64" customFormat="1" ht="25.5" thickBot="1">
      <c r="B5" s="242" t="s">
        <v>76</v>
      </c>
      <c r="C5" s="88">
        <v>10000</v>
      </c>
      <c r="D5" s="89" t="s">
        <v>77</v>
      </c>
      <c r="E5" s="116">
        <f>E6+E28</f>
        <v>560135</v>
      </c>
    </row>
    <row r="6" spans="2:5" s="64" customFormat="1" ht="22.5">
      <c r="B6" s="243"/>
      <c r="C6" s="90">
        <v>10100</v>
      </c>
      <c r="D6" s="91" t="s">
        <v>13</v>
      </c>
      <c r="E6" s="117">
        <f>E7+E26</f>
        <v>499213</v>
      </c>
    </row>
    <row r="7" spans="2:5" s="64" customFormat="1" ht="22.5">
      <c r="B7" s="243"/>
      <c r="C7" s="90"/>
      <c r="D7" s="91" t="s">
        <v>78</v>
      </c>
      <c r="E7" s="117">
        <f>E8+E9+E10+E11+E12+E13+E14+E15+E16+E17+E18+E19+E21+E22+E23+E24+E25+E20</f>
        <v>498855</v>
      </c>
    </row>
    <row r="8" spans="2:5" s="64" customFormat="1" ht="21">
      <c r="B8" s="243"/>
      <c r="C8" s="65"/>
      <c r="D8" s="103" t="s">
        <v>79</v>
      </c>
      <c r="E8" s="66">
        <v>145472</v>
      </c>
    </row>
    <row r="9" spans="2:5" ht="21">
      <c r="B9" s="243"/>
      <c r="C9" s="67"/>
      <c r="D9" s="103" t="s">
        <v>80</v>
      </c>
      <c r="E9" s="118">
        <v>28062</v>
      </c>
    </row>
    <row r="10" spans="2:5" ht="20.25" customHeight="1">
      <c r="B10" s="243"/>
      <c r="C10" s="67"/>
      <c r="D10" s="103" t="s">
        <v>81</v>
      </c>
      <c r="E10" s="118">
        <v>231</v>
      </c>
    </row>
    <row r="11" spans="2:5" ht="21">
      <c r="B11" s="243"/>
      <c r="C11" s="67"/>
      <c r="D11" s="103" t="s">
        <v>82</v>
      </c>
      <c r="E11" s="118">
        <v>14986</v>
      </c>
    </row>
    <row r="12" spans="2:5" ht="22.5" customHeight="1">
      <c r="B12" s="243"/>
      <c r="C12" s="68">
        <v>10200</v>
      </c>
      <c r="D12" s="103" t="s">
        <v>83</v>
      </c>
      <c r="E12" s="119">
        <v>47954</v>
      </c>
    </row>
    <row r="13" spans="2:5" ht="22.5">
      <c r="B13" s="243"/>
      <c r="C13" s="67"/>
      <c r="D13" s="104" t="s">
        <v>84</v>
      </c>
      <c r="E13" s="118">
        <v>7009</v>
      </c>
    </row>
    <row r="14" spans="2:5" ht="21">
      <c r="B14" s="243"/>
      <c r="C14" s="67"/>
      <c r="D14" s="103" t="s">
        <v>85</v>
      </c>
      <c r="E14" s="118">
        <v>30337</v>
      </c>
    </row>
    <row r="15" spans="2:5" ht="20.25" customHeight="1">
      <c r="B15" s="243"/>
      <c r="C15" s="67"/>
      <c r="D15" s="103" t="s">
        <v>86</v>
      </c>
      <c r="E15" s="118">
        <v>4022</v>
      </c>
    </row>
    <row r="16" spans="2:5" ht="21">
      <c r="B16" s="243"/>
      <c r="C16" s="67"/>
      <c r="D16" s="103" t="s">
        <v>87</v>
      </c>
      <c r="E16" s="118">
        <v>1356</v>
      </c>
    </row>
    <row r="17" spans="2:5" ht="21">
      <c r="B17" s="243"/>
      <c r="C17" s="67"/>
      <c r="D17" s="103" t="s">
        <v>88</v>
      </c>
      <c r="E17" s="118">
        <v>23828</v>
      </c>
    </row>
    <row r="18" spans="2:5" ht="21">
      <c r="B18" s="243"/>
      <c r="C18" s="67"/>
      <c r="D18" s="103" t="s">
        <v>89</v>
      </c>
      <c r="E18" s="118">
        <v>74774</v>
      </c>
    </row>
    <row r="19" spans="2:5" ht="21">
      <c r="B19" s="243"/>
      <c r="C19" s="67"/>
      <c r="D19" s="103" t="s">
        <v>90</v>
      </c>
      <c r="E19" s="118">
        <v>8314</v>
      </c>
    </row>
    <row r="20" spans="2:5" ht="21">
      <c r="B20" s="243"/>
      <c r="C20" s="67"/>
      <c r="D20" s="103" t="s">
        <v>91</v>
      </c>
      <c r="E20" s="118">
        <v>22532</v>
      </c>
    </row>
    <row r="21" spans="2:5" ht="21">
      <c r="B21" s="243"/>
      <c r="C21" s="67"/>
      <c r="D21" s="103" t="s">
        <v>92</v>
      </c>
      <c r="E21" s="118">
        <v>1017</v>
      </c>
    </row>
    <row r="22" spans="2:5" ht="21">
      <c r="B22" s="243"/>
      <c r="C22" s="67"/>
      <c r="D22" s="103" t="s">
        <v>93</v>
      </c>
      <c r="E22" s="118">
        <v>6980</v>
      </c>
    </row>
    <row r="23" spans="2:5" ht="20.25" customHeight="1">
      <c r="B23" s="243"/>
      <c r="C23" s="69"/>
      <c r="D23" s="103" t="s">
        <v>94</v>
      </c>
      <c r="E23" s="120">
        <v>46117</v>
      </c>
    </row>
    <row r="24" spans="2:5" ht="36">
      <c r="B24" s="243"/>
      <c r="C24" s="69"/>
      <c r="D24" s="103" t="s">
        <v>95</v>
      </c>
      <c r="E24" s="120">
        <v>29607</v>
      </c>
    </row>
    <row r="25" spans="2:5" ht="31.5" customHeight="1">
      <c r="B25" s="243"/>
      <c r="C25" s="69"/>
      <c r="D25" s="105" t="s">
        <v>96</v>
      </c>
      <c r="E25" s="120">
        <v>6257</v>
      </c>
    </row>
    <row r="26" spans="2:5" ht="26.25">
      <c r="B26" s="244"/>
      <c r="C26" s="92"/>
      <c r="D26" s="92" t="s">
        <v>97</v>
      </c>
      <c r="E26" s="121">
        <f>E27</f>
        <v>358</v>
      </c>
    </row>
    <row r="27" spans="2:5" ht="21">
      <c r="B27" s="243"/>
      <c r="C27" s="70"/>
      <c r="D27" s="106" t="s">
        <v>98</v>
      </c>
      <c r="E27" s="122">
        <v>358</v>
      </c>
    </row>
    <row r="28" spans="2:5" ht="26.25">
      <c r="B28" s="243"/>
      <c r="C28" s="92"/>
      <c r="D28" s="92" t="s">
        <v>99</v>
      </c>
      <c r="E28" s="121">
        <f>E29</f>
        <v>60922</v>
      </c>
    </row>
    <row r="29" spans="2:5" ht="52.5">
      <c r="B29" s="243"/>
      <c r="C29" s="92"/>
      <c r="D29" s="92" t="s">
        <v>100</v>
      </c>
      <c r="E29" s="121">
        <f>E30+E31</f>
        <v>60922</v>
      </c>
    </row>
    <row r="30" spans="2:5" ht="20.25" customHeight="1">
      <c r="B30" s="243"/>
      <c r="C30" s="69"/>
      <c r="D30" s="103" t="s">
        <v>101</v>
      </c>
      <c r="E30" s="120">
        <v>60922</v>
      </c>
    </row>
    <row r="31" spans="2:5" ht="21.75" thickBot="1">
      <c r="B31" s="243"/>
      <c r="C31" s="69"/>
      <c r="D31" s="103"/>
      <c r="E31" s="120">
        <v>0</v>
      </c>
    </row>
    <row r="32" spans="2:5" ht="25.5" thickBot="1">
      <c r="B32" s="245" t="s">
        <v>102</v>
      </c>
      <c r="C32" s="93">
        <v>200000</v>
      </c>
      <c r="D32" s="89" t="s">
        <v>14</v>
      </c>
      <c r="E32" s="123">
        <f>E33+E36+E45+E49+E54+E58+E62+E66+E69</f>
        <v>66529</v>
      </c>
    </row>
    <row r="33" spans="2:5" ht="26.25">
      <c r="B33" s="245"/>
      <c r="C33" s="94">
        <v>20100</v>
      </c>
      <c r="D33" s="95" t="s">
        <v>103</v>
      </c>
      <c r="E33" s="124">
        <f>E34+E35</f>
        <v>0</v>
      </c>
    </row>
    <row r="34" spans="2:5" ht="18.75">
      <c r="B34" s="245"/>
      <c r="C34" s="67"/>
      <c r="D34" s="107"/>
      <c r="E34" s="125"/>
    </row>
    <row r="35" spans="2:5" ht="18.75">
      <c r="B35" s="245"/>
      <c r="C35" s="67"/>
      <c r="D35" s="107" t="s">
        <v>104</v>
      </c>
      <c r="E35" s="125"/>
    </row>
    <row r="36" spans="2:5" ht="26.25">
      <c r="B36" s="245"/>
      <c r="C36" s="96">
        <v>20200</v>
      </c>
      <c r="D36" s="97" t="s">
        <v>105</v>
      </c>
      <c r="E36" s="100">
        <f>E37+E38+E39+E40+E41</f>
        <v>65649</v>
      </c>
    </row>
    <row r="37" spans="2:5" ht="56.25">
      <c r="B37" s="245"/>
      <c r="C37" s="67"/>
      <c r="D37" s="107" t="s">
        <v>106</v>
      </c>
      <c r="E37" s="118">
        <v>880</v>
      </c>
    </row>
    <row r="38" spans="2:5" ht="21">
      <c r="B38" s="245"/>
      <c r="C38" s="67"/>
      <c r="D38" s="107" t="s">
        <v>107</v>
      </c>
      <c r="E38" s="118">
        <v>8599</v>
      </c>
    </row>
    <row r="39" spans="2:5" ht="21">
      <c r="B39" s="245"/>
      <c r="C39" s="67"/>
      <c r="D39" s="107" t="s">
        <v>108</v>
      </c>
      <c r="E39" s="118">
        <v>0</v>
      </c>
    </row>
    <row r="40" spans="2:5" ht="21">
      <c r="B40" s="245"/>
      <c r="C40" s="67"/>
      <c r="D40" s="107" t="s">
        <v>109</v>
      </c>
      <c r="E40" s="118">
        <v>28426</v>
      </c>
    </row>
    <row r="41" spans="2:5" ht="37.5">
      <c r="B41" s="245"/>
      <c r="C41" s="67"/>
      <c r="D41" s="107" t="s">
        <v>110</v>
      </c>
      <c r="E41" s="118">
        <v>27744</v>
      </c>
    </row>
    <row r="42" spans="2:5" ht="21">
      <c r="B42" s="245"/>
      <c r="C42" s="67"/>
      <c r="D42" s="107"/>
      <c r="E42" s="118"/>
    </row>
    <row r="43" spans="2:5" ht="21">
      <c r="B43" s="245"/>
      <c r="C43" s="67"/>
      <c r="D43" s="107"/>
      <c r="E43" s="118"/>
    </row>
    <row r="44" spans="2:5" ht="21">
      <c r="B44" s="245"/>
      <c r="C44" s="67"/>
      <c r="D44" s="107"/>
      <c r="E44" s="118">
        <v>0</v>
      </c>
    </row>
    <row r="45" spans="2:5" ht="26.25">
      <c r="B45" s="245"/>
      <c r="C45" s="96">
        <v>20300</v>
      </c>
      <c r="D45" s="98" t="s">
        <v>15</v>
      </c>
      <c r="E45" s="100">
        <f>E46+E47+E48</f>
        <v>0</v>
      </c>
    </row>
    <row r="46" spans="2:5" ht="22.5">
      <c r="B46" s="245"/>
      <c r="C46" s="68"/>
      <c r="D46" s="108" t="s">
        <v>111</v>
      </c>
      <c r="E46" s="126"/>
    </row>
    <row r="47" spans="2:5" ht="22.5">
      <c r="B47" s="245"/>
      <c r="C47" s="68"/>
      <c r="D47" s="108" t="s">
        <v>112</v>
      </c>
      <c r="E47" s="126"/>
    </row>
    <row r="48" spans="2:5" ht="22.5">
      <c r="B48" s="245"/>
      <c r="C48" s="68"/>
      <c r="D48" s="108" t="s">
        <v>113</v>
      </c>
      <c r="E48" s="126"/>
    </row>
    <row r="49" spans="2:5" ht="52.5">
      <c r="B49" s="245"/>
      <c r="C49" s="96">
        <v>20400</v>
      </c>
      <c r="D49" s="98" t="s">
        <v>114</v>
      </c>
      <c r="E49" s="127">
        <f>E50+E51+E52+E53</f>
        <v>0</v>
      </c>
    </row>
    <row r="50" spans="2:5" ht="22.5">
      <c r="B50" s="245"/>
      <c r="C50" s="68"/>
      <c r="D50" s="108" t="s">
        <v>115</v>
      </c>
      <c r="E50" s="126"/>
    </row>
    <row r="51" spans="2:5" ht="45">
      <c r="B51" s="245"/>
      <c r="C51" s="68"/>
      <c r="D51" s="108" t="s">
        <v>116</v>
      </c>
      <c r="E51" s="126"/>
    </row>
    <row r="52" spans="2:5" ht="22.5">
      <c r="B52" s="245"/>
      <c r="C52" s="68"/>
      <c r="D52" s="108" t="s">
        <v>117</v>
      </c>
      <c r="E52" s="126"/>
    </row>
    <row r="53" spans="2:5" ht="22.5">
      <c r="B53" s="245"/>
      <c r="C53" s="68"/>
      <c r="D53" s="108"/>
      <c r="E53" s="126"/>
    </row>
    <row r="54" spans="2:5" ht="39" customHeight="1">
      <c r="B54" s="245"/>
      <c r="C54" s="96">
        <v>20500</v>
      </c>
      <c r="D54" s="98" t="s">
        <v>118</v>
      </c>
      <c r="E54" s="127">
        <f>E55+E56+E57</f>
        <v>0</v>
      </c>
    </row>
    <row r="55" spans="2:5" ht="22.5">
      <c r="B55" s="245"/>
      <c r="C55" s="68"/>
      <c r="D55" s="108" t="s">
        <v>119</v>
      </c>
      <c r="E55" s="126"/>
    </row>
    <row r="56" spans="2:5" ht="45">
      <c r="B56" s="245"/>
      <c r="C56" s="68"/>
      <c r="D56" s="108" t="s">
        <v>120</v>
      </c>
      <c r="E56" s="126"/>
    </row>
    <row r="57" spans="2:5" ht="22.5">
      <c r="B57" s="245"/>
      <c r="C57" s="68"/>
      <c r="D57" s="108" t="s">
        <v>121</v>
      </c>
      <c r="E57" s="126"/>
    </row>
    <row r="58" spans="2:5" ht="52.5">
      <c r="B58" s="245"/>
      <c r="C58" s="96">
        <v>20600</v>
      </c>
      <c r="D58" s="98" t="s">
        <v>122</v>
      </c>
      <c r="E58" s="127">
        <f>E59+E60+E61</f>
        <v>0</v>
      </c>
    </row>
    <row r="59" spans="2:5" ht="22.5">
      <c r="B59" s="245"/>
      <c r="C59" s="68"/>
      <c r="D59" s="108" t="s">
        <v>123</v>
      </c>
      <c r="E59" s="126"/>
    </row>
    <row r="60" spans="2:5" ht="22.5">
      <c r="B60" s="245"/>
      <c r="C60" s="68"/>
      <c r="D60" s="108"/>
      <c r="E60" s="126"/>
    </row>
    <row r="61" spans="2:5" ht="24.95" customHeight="1">
      <c r="B61" s="245"/>
      <c r="C61" s="68"/>
      <c r="D61" s="71"/>
      <c r="E61" s="126"/>
    </row>
    <row r="62" spans="2:5" ht="24.95" customHeight="1">
      <c r="B62" s="245"/>
      <c r="C62" s="96">
        <v>21100</v>
      </c>
      <c r="D62" s="99" t="s">
        <v>124</v>
      </c>
      <c r="E62" s="127">
        <f>E63+E64+E65</f>
        <v>0</v>
      </c>
    </row>
    <row r="63" spans="2:5" ht="34.5" customHeight="1">
      <c r="B63" s="245"/>
      <c r="C63" s="67"/>
      <c r="D63" s="109" t="s">
        <v>125</v>
      </c>
      <c r="E63" s="126"/>
    </row>
    <row r="64" spans="2:5" ht="39.75" customHeight="1">
      <c r="B64" s="245"/>
      <c r="C64" s="67"/>
      <c r="D64" s="109" t="s">
        <v>126</v>
      </c>
      <c r="E64" s="126"/>
    </row>
    <row r="65" spans="2:5" ht="24.95" customHeight="1">
      <c r="B65" s="245"/>
      <c r="C65" s="67"/>
      <c r="D65" s="72" t="s">
        <v>127</v>
      </c>
      <c r="E65" s="126"/>
    </row>
    <row r="66" spans="2:5" ht="24.95" customHeight="1">
      <c r="B66" s="245"/>
      <c r="C66" s="96">
        <v>21200</v>
      </c>
      <c r="D66" s="98" t="s">
        <v>128</v>
      </c>
      <c r="E66" s="127">
        <f>E67+E68+E71</f>
        <v>0</v>
      </c>
    </row>
    <row r="67" spans="2:5" ht="46.5" customHeight="1">
      <c r="B67" s="245"/>
      <c r="C67" s="67"/>
      <c r="D67" s="109" t="s">
        <v>129</v>
      </c>
      <c r="E67" s="126"/>
    </row>
    <row r="68" spans="2:5" ht="24.95" customHeight="1">
      <c r="B68" s="245"/>
      <c r="C68" s="73"/>
      <c r="D68" s="110" t="s">
        <v>130</v>
      </c>
      <c r="E68" s="126"/>
    </row>
    <row r="69" spans="2:5" ht="42" customHeight="1">
      <c r="B69" s="245"/>
      <c r="C69" s="96">
        <v>21400</v>
      </c>
      <c r="D69" s="100" t="s">
        <v>131</v>
      </c>
      <c r="E69" s="100">
        <f>E70</f>
        <v>880</v>
      </c>
    </row>
    <row r="70" spans="2:5" ht="42" customHeight="1">
      <c r="B70" s="245"/>
      <c r="C70" s="74"/>
      <c r="D70" s="111" t="s">
        <v>132</v>
      </c>
      <c r="E70" s="128">
        <v>880</v>
      </c>
    </row>
    <row r="71" spans="2:5" ht="24.95" customHeight="1" thickBot="1">
      <c r="B71" s="245"/>
      <c r="C71" s="74"/>
      <c r="D71" s="111"/>
      <c r="E71" s="128"/>
    </row>
    <row r="72" spans="2:5" ht="24.95" customHeight="1" thickBot="1">
      <c r="B72" s="236" t="s">
        <v>133</v>
      </c>
      <c r="C72" s="93">
        <v>700000</v>
      </c>
      <c r="D72" s="101" t="s">
        <v>134</v>
      </c>
      <c r="E72" s="102">
        <f>E73</f>
        <v>57680</v>
      </c>
    </row>
    <row r="73" spans="2:5" ht="24.95" customHeight="1">
      <c r="B73" s="236"/>
      <c r="C73" s="100">
        <v>73000</v>
      </c>
      <c r="D73" s="100" t="s">
        <v>135</v>
      </c>
      <c r="E73" s="100">
        <f>E76+E75</f>
        <v>57680</v>
      </c>
    </row>
    <row r="74" spans="2:5" ht="34.5" customHeight="1">
      <c r="B74" s="236"/>
      <c r="C74" s="100">
        <v>731000</v>
      </c>
      <c r="D74" s="100" t="s">
        <v>136</v>
      </c>
      <c r="E74" s="100">
        <f>E76+E75</f>
        <v>57680</v>
      </c>
    </row>
    <row r="75" spans="2:5" ht="34.5" customHeight="1">
      <c r="B75" s="236"/>
      <c r="C75" s="68"/>
      <c r="D75" s="112" t="s">
        <v>137</v>
      </c>
      <c r="E75" s="129">
        <v>16105</v>
      </c>
    </row>
    <row r="76" spans="2:5" ht="57" customHeight="1" thickBot="1">
      <c r="B76" s="236"/>
      <c r="C76" s="68"/>
      <c r="D76" s="112" t="s">
        <v>138</v>
      </c>
      <c r="E76" s="130">
        <v>41575</v>
      </c>
    </row>
    <row r="77" spans="2:5" ht="32.25" customHeight="1" thickBot="1">
      <c r="B77" s="236"/>
      <c r="C77" s="102">
        <v>80000</v>
      </c>
      <c r="D77" s="102" t="s">
        <v>139</v>
      </c>
      <c r="E77" s="102">
        <f>E78+E81</f>
        <v>3625</v>
      </c>
    </row>
    <row r="78" spans="2:5" ht="48.75" customHeight="1">
      <c r="B78" s="236"/>
      <c r="C78" s="100">
        <v>82000</v>
      </c>
      <c r="D78" s="100" t="s">
        <v>140</v>
      </c>
      <c r="E78" s="100">
        <f>E79</f>
        <v>0</v>
      </c>
    </row>
    <row r="79" spans="2:5" ht="32.25" customHeight="1">
      <c r="B79" s="236"/>
      <c r="C79" s="100">
        <v>821000</v>
      </c>
      <c r="D79" s="100" t="s">
        <v>141</v>
      </c>
      <c r="E79" s="100">
        <f>E80</f>
        <v>0</v>
      </c>
    </row>
    <row r="80" spans="2:5" ht="42.75" customHeight="1" thickBot="1">
      <c r="B80" s="236"/>
      <c r="C80" s="73"/>
      <c r="D80" s="113" t="s">
        <v>142</v>
      </c>
      <c r="E80" s="118"/>
    </row>
    <row r="81" spans="2:5" ht="53.25" thickBot="1">
      <c r="B81" s="237" t="s">
        <v>143</v>
      </c>
      <c r="C81" s="75">
        <v>83000</v>
      </c>
      <c r="D81" s="76" t="s">
        <v>144</v>
      </c>
      <c r="E81" s="102">
        <f>E82</f>
        <v>3625</v>
      </c>
    </row>
    <row r="82" spans="2:5" ht="30.75" customHeight="1">
      <c r="B82" s="237"/>
      <c r="C82" s="100"/>
      <c r="D82" s="100" t="s">
        <v>145</v>
      </c>
      <c r="E82" s="100">
        <f>E83</f>
        <v>3625</v>
      </c>
    </row>
    <row r="83" spans="2:5" ht="18.75">
      <c r="B83" s="237"/>
      <c r="C83" s="73"/>
      <c r="D83" s="113" t="s">
        <v>146</v>
      </c>
      <c r="E83" s="125">
        <v>3625</v>
      </c>
    </row>
    <row r="84" spans="2:5" ht="24.75" thickBot="1">
      <c r="B84" s="238"/>
      <c r="C84" s="74"/>
      <c r="D84" s="77"/>
      <c r="E84" s="120"/>
    </row>
    <row r="85" spans="2:5" ht="21.75" thickBot="1">
      <c r="B85" s="239" t="s">
        <v>68</v>
      </c>
      <c r="C85" s="240"/>
      <c r="D85" s="240"/>
      <c r="E85" s="131">
        <f>E81+E72+E32+E5</f>
        <v>687969</v>
      </c>
    </row>
    <row r="86" spans="2:5" ht="15.75" thickTop="1">
      <c r="E86" s="78"/>
    </row>
    <row r="89" spans="2:5">
      <c r="B89" s="79"/>
      <c r="C89" s="79"/>
      <c r="D89" s="80"/>
    </row>
    <row r="90" spans="2:5">
      <c r="D90" s="81"/>
    </row>
    <row r="91" spans="2:5">
      <c r="D91" s="79"/>
    </row>
    <row r="92" spans="2:5">
      <c r="D92" s="79"/>
    </row>
    <row r="93" spans="2:5">
      <c r="D93" s="79"/>
    </row>
  </sheetData>
  <mergeCells count="6">
    <mergeCell ref="B72:B80"/>
    <mergeCell ref="B81:B84"/>
    <mergeCell ref="B85:D85"/>
    <mergeCell ref="C2:D2"/>
    <mergeCell ref="B5:B31"/>
    <mergeCell ref="B32:B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A988-5F74-4087-9739-A1E33E4A5C31}">
  <dimension ref="A1:F5"/>
  <sheetViews>
    <sheetView rightToLeft="1" workbookViewId="0">
      <selection activeCell="B7" sqref="B7"/>
    </sheetView>
  </sheetViews>
  <sheetFormatPr defaultRowHeight="15"/>
  <cols>
    <col min="1" max="1" width="10.42578125" customWidth="1"/>
    <col min="2" max="2" width="55.42578125" customWidth="1"/>
    <col min="3" max="3" width="15.7109375" customWidth="1"/>
    <col min="4" max="4" width="13.7109375" customWidth="1"/>
    <col min="5" max="5" width="17.28515625" customWidth="1"/>
    <col min="6" max="6" width="37.28515625" customWidth="1"/>
  </cols>
  <sheetData>
    <row r="1" spans="1:6" ht="26.25">
      <c r="A1" s="246" t="s">
        <v>194</v>
      </c>
      <c r="B1" s="246"/>
      <c r="C1" s="246"/>
      <c r="D1" s="246"/>
      <c r="E1" s="246"/>
    </row>
    <row r="2" spans="1:6" ht="18.75" thickBot="1">
      <c r="A2" s="1"/>
      <c r="B2" s="2"/>
      <c r="C2" s="3"/>
      <c r="D2" s="3"/>
      <c r="E2" s="251" t="s">
        <v>9</v>
      </c>
      <c r="F2" s="251"/>
    </row>
    <row r="3" spans="1:6" ht="39">
      <c r="A3" s="247" t="s">
        <v>0</v>
      </c>
      <c r="B3" s="12" t="s">
        <v>1</v>
      </c>
      <c r="C3" s="13" t="s">
        <v>2</v>
      </c>
      <c r="D3" s="13" t="s">
        <v>3</v>
      </c>
      <c r="E3" s="14" t="s">
        <v>4</v>
      </c>
      <c r="F3" s="249" t="s">
        <v>5</v>
      </c>
    </row>
    <row r="4" spans="1:6" ht="20.25" thickBot="1">
      <c r="A4" s="248"/>
      <c r="B4" s="15" t="s">
        <v>6</v>
      </c>
      <c r="C4" s="16">
        <f>C5</f>
        <v>368020</v>
      </c>
      <c r="D4" s="16">
        <v>0</v>
      </c>
      <c r="E4" s="16">
        <f>E5</f>
        <v>600000</v>
      </c>
      <c r="F4" s="250"/>
    </row>
    <row r="5" spans="1:6" ht="135" customHeight="1">
      <c r="A5" s="4">
        <v>1512</v>
      </c>
      <c r="B5" s="5" t="s">
        <v>7</v>
      </c>
      <c r="C5" s="6">
        <v>368020</v>
      </c>
      <c r="D5" s="6">
        <v>0</v>
      </c>
      <c r="E5" s="7">
        <v>600000</v>
      </c>
      <c r="F5" s="59" t="s">
        <v>8</v>
      </c>
    </row>
  </sheetData>
  <mergeCells count="4">
    <mergeCell ref="A1:E1"/>
    <mergeCell ref="A3:A4"/>
    <mergeCell ref="F3:F4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DA99-1B18-45BF-A944-B2CC34020E92}">
  <dimension ref="A1:O8"/>
  <sheetViews>
    <sheetView rightToLeft="1" workbookViewId="0">
      <selection activeCell="B6" sqref="B6"/>
    </sheetView>
  </sheetViews>
  <sheetFormatPr defaultRowHeight="15"/>
  <cols>
    <col min="3" max="3" width="19.5703125" customWidth="1"/>
    <col min="4" max="4" width="20.140625" customWidth="1"/>
    <col min="5" max="5" width="21.42578125" customWidth="1"/>
    <col min="6" max="6" width="17.42578125" customWidth="1"/>
  </cols>
  <sheetData>
    <row r="1" spans="1:15" ht="15.75" thickBot="1">
      <c r="A1" s="253"/>
      <c r="B1" s="252"/>
      <c r="C1" s="252"/>
      <c r="D1" s="252"/>
      <c r="E1" s="169"/>
      <c r="F1" s="252"/>
      <c r="G1" s="252"/>
      <c r="H1" s="169"/>
      <c r="I1" s="252"/>
      <c r="J1" s="252"/>
      <c r="K1" s="252"/>
      <c r="L1" s="252"/>
      <c r="M1" s="252"/>
      <c r="N1" s="252"/>
      <c r="O1" s="170"/>
    </row>
    <row r="2" spans="1:15" ht="48.75" thickTop="1" thickBot="1">
      <c r="A2" s="171" t="s">
        <v>16</v>
      </c>
      <c r="B2" s="172" t="s">
        <v>168</v>
      </c>
      <c r="C2" s="172" t="s">
        <v>169</v>
      </c>
      <c r="D2" s="172" t="s">
        <v>170</v>
      </c>
      <c r="E2" s="172" t="s">
        <v>171</v>
      </c>
      <c r="F2" s="172" t="s">
        <v>172</v>
      </c>
      <c r="G2" s="172" t="s">
        <v>173</v>
      </c>
      <c r="H2" s="173" t="s">
        <v>174</v>
      </c>
    </row>
    <row r="3" spans="1:15" s="58" customFormat="1" ht="39" customHeight="1" thickTop="1">
      <c r="A3" s="174">
        <v>1</v>
      </c>
      <c r="B3" s="175" t="s">
        <v>175</v>
      </c>
      <c r="C3" s="175" t="s">
        <v>176</v>
      </c>
      <c r="D3" s="175" t="s">
        <v>177</v>
      </c>
      <c r="E3" s="175" t="s">
        <v>10</v>
      </c>
      <c r="F3" s="175" t="s">
        <v>178</v>
      </c>
      <c r="G3" s="175" t="s">
        <v>179</v>
      </c>
      <c r="H3" s="176" t="s">
        <v>180</v>
      </c>
    </row>
    <row r="4" spans="1:15" s="58" customFormat="1" ht="39" customHeight="1">
      <c r="A4" s="177">
        <v>2</v>
      </c>
      <c r="B4" s="178" t="s">
        <v>175</v>
      </c>
      <c r="C4" s="178" t="s">
        <v>181</v>
      </c>
      <c r="D4" s="178" t="s">
        <v>182</v>
      </c>
      <c r="E4" s="178" t="s">
        <v>10</v>
      </c>
      <c r="F4" s="178" t="s">
        <v>178</v>
      </c>
      <c r="G4" s="178" t="s">
        <v>179</v>
      </c>
      <c r="H4" s="179" t="s">
        <v>180</v>
      </c>
    </row>
    <row r="5" spans="1:15" ht="39" customHeight="1">
      <c r="A5" s="177">
        <v>3</v>
      </c>
      <c r="B5" s="178" t="s">
        <v>175</v>
      </c>
      <c r="C5" s="178" t="s">
        <v>183</v>
      </c>
      <c r="D5" s="178" t="s">
        <v>184</v>
      </c>
      <c r="E5" s="178" t="s">
        <v>10</v>
      </c>
      <c r="F5" s="178" t="s">
        <v>185</v>
      </c>
      <c r="G5" s="178" t="s">
        <v>179</v>
      </c>
      <c r="H5" s="179" t="s">
        <v>180</v>
      </c>
    </row>
    <row r="6" spans="1:15" ht="39" customHeight="1">
      <c r="A6" s="177">
        <v>4</v>
      </c>
      <c r="B6" s="180" t="s">
        <v>186</v>
      </c>
      <c r="C6" s="180" t="s">
        <v>187</v>
      </c>
      <c r="D6" s="181" t="s">
        <v>188</v>
      </c>
      <c r="E6" s="178" t="s">
        <v>10</v>
      </c>
      <c r="F6" s="182" t="s">
        <v>189</v>
      </c>
      <c r="G6" s="181" t="s">
        <v>179</v>
      </c>
      <c r="H6" s="179" t="s">
        <v>180</v>
      </c>
    </row>
    <row r="7" spans="1:15" ht="39" customHeight="1" thickBot="1">
      <c r="A7" s="183">
        <v>5</v>
      </c>
      <c r="B7" s="184" t="s">
        <v>190</v>
      </c>
      <c r="C7" s="184" t="s">
        <v>191</v>
      </c>
      <c r="D7" s="185" t="s">
        <v>192</v>
      </c>
      <c r="E7" s="185" t="s">
        <v>10</v>
      </c>
      <c r="F7" s="186" t="s">
        <v>193</v>
      </c>
      <c r="G7" s="185" t="s">
        <v>179</v>
      </c>
      <c r="H7" s="187" t="s">
        <v>180</v>
      </c>
    </row>
    <row r="8" spans="1:15" ht="15.75" thickTop="1"/>
  </sheetData>
  <mergeCells count="6">
    <mergeCell ref="M1:N1"/>
    <mergeCell ref="A1:B1"/>
    <mergeCell ref="C1:D1"/>
    <mergeCell ref="F1:G1"/>
    <mergeCell ref="I1:J1"/>
    <mergeCell ref="K1:L1"/>
  </mergeCells>
  <hyperlinks>
    <hyperlink ref="F3" r:id="rId1" tooltip="علی دهقانی (مهر توان خلیج فارس)" display="javascript:__doPostBack('ctl00$ContentPlaceHolder1$CartableUC1$grvCartable$cell4_11$TC$btnMember','')" xr:uid="{7B242FC9-4078-4485-B228-2DBEC3FD9452}"/>
    <hyperlink ref="F4" r:id="rId2" tooltip="علی دهقانی (مهر توان خلیج فارس)" display="javascript:__doPostBack('ctl00$ContentPlaceHolder1$CartableUC1$grvCartable$cell5_11$TC$btnMember','')" xr:uid="{A253A5F7-5C7F-4643-B542-B86A22721ADA}"/>
    <hyperlink ref="F5" r:id="rId3" tooltip="علی اکبر اخوان (اختر افروزان نصر)" display="javascript:__doPostBack('ctl00$ContentPlaceHolder1$CartableUC1$grvCartable$cell0_11$TC$btnMember','')" xr:uid="{C863B06D-C7DE-4513-AB28-CA709CA44D72}"/>
    <hyperlink ref="F6" r:id="rId4" tooltip="رایان نظم" display="javascript:__doPostBack('ctl00$ContentPlaceHolder1$CartableUC1$grvCartable$cell0_11$TC$btnMember','')" xr:uid="{5502C2D5-790D-4394-B0A4-67AE2FC9F6C6}"/>
    <hyperlink ref="F7" r:id="rId5" tooltip="برج بنا بندر" display="javascript:__doPostBack('ctl00$ContentPlaceHolder1$CartableUC1$grvCartable$cell3_11$TC$btnMember','')" xr:uid="{37E342BE-3CD4-4DA3-BA78-EA08711DCE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عمرانی </vt:lpstr>
      <vt:lpstr>هزینه ای</vt:lpstr>
      <vt:lpstr>درآمد</vt:lpstr>
      <vt:lpstr>قرارداد 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Masoumeh Kamali</dc:creator>
  <cp:lastModifiedBy>Zeynab Rostami</cp:lastModifiedBy>
  <dcterms:created xsi:type="dcterms:W3CDTF">2015-06-05T18:17:20Z</dcterms:created>
  <dcterms:modified xsi:type="dcterms:W3CDTF">2025-05-26T09:01:19Z</dcterms:modified>
</cp:coreProperties>
</file>