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3"/>
  <workbookPr/>
  <mc:AlternateContent xmlns:mc="http://schemas.openxmlformats.org/markup-compatibility/2006">
    <mc:Choice Requires="x15">
      <x15ac:absPath xmlns:x15ac="http://schemas.microsoft.com/office/spreadsheetml/2010/11/ac" url="C:\Users\z.rostami\Desktop\مستندات شاخص های ارزیابی عملکرد سال 1402\امور مالی\سایت\گزارش مالی1402\"/>
    </mc:Choice>
  </mc:AlternateContent>
  <xr:revisionPtr revIDLastSave="0" documentId="13_ncr:1_{FA755899-8FE9-4AB9-8968-F2597B3830E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عمرانی " sheetId="2" r:id="rId1"/>
    <sheet name="هزینه ای" sheetId="6" r:id="rId2"/>
    <sheet name="درآمد" sheetId="3" r:id="rId3"/>
    <sheet name="قرارداد ها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2" l="1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F6" i="2"/>
  <c r="X6" i="2"/>
  <c r="Y6" i="2"/>
  <c r="Z6" i="2"/>
  <c r="Z46" i="2"/>
  <c r="Y49" i="2"/>
  <c r="Y48" i="2"/>
  <c r="Y47" i="2" s="1"/>
  <c r="Y46" i="2"/>
  <c r="Y45" i="2"/>
  <c r="Y44" i="2" s="1"/>
  <c r="Y43" i="2"/>
  <c r="Y42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4" i="2"/>
  <c r="Y13" i="2"/>
  <c r="Y12" i="2"/>
  <c r="Y9" i="2"/>
  <c r="Y10" i="2"/>
  <c r="Y8" i="2"/>
  <c r="D60" i="2"/>
  <c r="D59" i="2"/>
  <c r="D58" i="2"/>
  <c r="D57" i="2"/>
  <c r="D56" i="2"/>
  <c r="D55" i="2"/>
  <c r="D54" i="2"/>
  <c r="F53" i="2"/>
  <c r="I49" i="2"/>
  <c r="I48" i="2"/>
  <c r="Z48" i="2" s="1"/>
  <c r="X47" i="2"/>
  <c r="W47" i="2"/>
  <c r="V47" i="2"/>
  <c r="T47" i="2"/>
  <c r="S47" i="2"/>
  <c r="R47" i="2"/>
  <c r="Q47" i="2"/>
  <c r="P47" i="2"/>
  <c r="O47" i="2"/>
  <c r="N47" i="2"/>
  <c r="M47" i="2"/>
  <c r="L47" i="2"/>
  <c r="K47" i="2"/>
  <c r="J47" i="2"/>
  <c r="H47" i="2"/>
  <c r="G47" i="2"/>
  <c r="F47" i="2"/>
  <c r="I46" i="2"/>
  <c r="I45" i="2"/>
  <c r="Z45" i="2" s="1"/>
  <c r="X44" i="2"/>
  <c r="W44" i="2"/>
  <c r="V44" i="2"/>
  <c r="T44" i="2"/>
  <c r="S44" i="2"/>
  <c r="R44" i="2"/>
  <c r="Q44" i="2"/>
  <c r="P44" i="2"/>
  <c r="O44" i="2"/>
  <c r="N44" i="2"/>
  <c r="M44" i="2"/>
  <c r="L44" i="2"/>
  <c r="K44" i="2"/>
  <c r="J44" i="2"/>
  <c r="H44" i="2"/>
  <c r="G44" i="2"/>
  <c r="F44" i="2"/>
  <c r="I43" i="2"/>
  <c r="Z43" i="2" s="1"/>
  <c r="I42" i="2"/>
  <c r="Z42" i="2" s="1"/>
  <c r="X41" i="2"/>
  <c r="W41" i="2"/>
  <c r="V41" i="2"/>
  <c r="T41" i="2"/>
  <c r="S41" i="2"/>
  <c r="R41" i="2"/>
  <c r="Q41" i="2"/>
  <c r="P41" i="2"/>
  <c r="O41" i="2"/>
  <c r="N41" i="2"/>
  <c r="M41" i="2"/>
  <c r="L41" i="2"/>
  <c r="K41" i="2"/>
  <c r="J41" i="2"/>
  <c r="H41" i="2"/>
  <c r="G41" i="2"/>
  <c r="F41" i="2"/>
  <c r="I40" i="2"/>
  <c r="Z40" i="2" s="1"/>
  <c r="I39" i="2"/>
  <c r="Z39" i="2" s="1"/>
  <c r="I38" i="2"/>
  <c r="Z38" i="2" s="1"/>
  <c r="I37" i="2"/>
  <c r="Z37" i="2" s="1"/>
  <c r="I36" i="2"/>
  <c r="Z36" i="2" s="1"/>
  <c r="I35" i="2"/>
  <c r="Z35" i="2" s="1"/>
  <c r="I34" i="2"/>
  <c r="Z34" i="2" s="1"/>
  <c r="I33" i="2"/>
  <c r="Z33" i="2" s="1"/>
  <c r="I32" i="2"/>
  <c r="Z32" i="2" s="1"/>
  <c r="I31" i="2"/>
  <c r="Z31" i="2" s="1"/>
  <c r="I30" i="2"/>
  <c r="Z30" i="2" s="1"/>
  <c r="I29" i="2"/>
  <c r="Z29" i="2" s="1"/>
  <c r="I28" i="2"/>
  <c r="Z28" i="2" s="1"/>
  <c r="I27" i="2"/>
  <c r="Z27" i="2" s="1"/>
  <c r="I26" i="2"/>
  <c r="Z26" i="2" s="1"/>
  <c r="I25" i="2"/>
  <c r="Z25" i="2" s="1"/>
  <c r="I24" i="2"/>
  <c r="Z24" i="2" s="1"/>
  <c r="I23" i="2"/>
  <c r="Z23" i="2" s="1"/>
  <c r="I22" i="2"/>
  <c r="Z22" i="2" s="1"/>
  <c r="I21" i="2"/>
  <c r="Z21" i="2" s="1"/>
  <c r="I20" i="2"/>
  <c r="Z20" i="2" s="1"/>
  <c r="I19" i="2"/>
  <c r="Z19" i="2" s="1"/>
  <c r="I18" i="2"/>
  <c r="Z18" i="2" s="1"/>
  <c r="I17" i="2"/>
  <c r="Z17" i="2" s="1"/>
  <c r="I16" i="2"/>
  <c r="Z16" i="2" s="1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H15" i="2"/>
  <c r="G15" i="2"/>
  <c r="G50" i="2" s="1"/>
  <c r="F15" i="2"/>
  <c r="I14" i="2"/>
  <c r="Z14" i="2" s="1"/>
  <c r="I13" i="2"/>
  <c r="Z13" i="2" s="1"/>
  <c r="I12" i="2"/>
  <c r="Z12" i="2" s="1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H11" i="2"/>
  <c r="G11" i="2"/>
  <c r="F11" i="2"/>
  <c r="I10" i="2"/>
  <c r="Z10" i="2" s="1"/>
  <c r="I9" i="2"/>
  <c r="Z9" i="2" s="1"/>
  <c r="I8" i="2"/>
  <c r="Z8" i="2" s="1"/>
  <c r="X7" i="2"/>
  <c r="X50" i="2" s="1"/>
  <c r="W7" i="2"/>
  <c r="W50" i="2" s="1"/>
  <c r="V7" i="2"/>
  <c r="V50" i="2" s="1"/>
  <c r="U7" i="2"/>
  <c r="T7" i="2"/>
  <c r="T50" i="2" s="1"/>
  <c r="S7" i="2"/>
  <c r="S50" i="2" s="1"/>
  <c r="R7" i="2"/>
  <c r="R50" i="2" s="1"/>
  <c r="Q7" i="2"/>
  <c r="Q50" i="2" s="1"/>
  <c r="P7" i="2"/>
  <c r="P50" i="2" s="1"/>
  <c r="O7" i="2"/>
  <c r="O50" i="2" s="1"/>
  <c r="N7" i="2"/>
  <c r="N50" i="2" s="1"/>
  <c r="M7" i="2"/>
  <c r="M50" i="2" s="1"/>
  <c r="L7" i="2"/>
  <c r="L50" i="2" s="1"/>
  <c r="K7" i="2"/>
  <c r="K50" i="2" s="1"/>
  <c r="J7" i="2"/>
  <c r="J50" i="2" s="1"/>
  <c r="H7" i="2"/>
  <c r="H50" i="2" s="1"/>
  <c r="G7" i="2"/>
  <c r="F7" i="2"/>
  <c r="F50" i="2" s="1"/>
  <c r="H60" i="2"/>
  <c r="E60" i="2"/>
  <c r="E73" i="6"/>
  <c r="E72" i="6" s="1"/>
  <c r="E68" i="6"/>
  <c r="E64" i="6"/>
  <c r="E59" i="6"/>
  <c r="E55" i="6"/>
  <c r="E52" i="6"/>
  <c r="E49" i="6"/>
  <c r="E44" i="6"/>
  <c r="E40" i="6"/>
  <c r="E28" i="6"/>
  <c r="E25" i="6"/>
  <c r="E14" i="6"/>
  <c r="E10" i="6"/>
  <c r="D73" i="6"/>
  <c r="D72" i="6" s="1"/>
  <c r="D68" i="6"/>
  <c r="D64" i="6"/>
  <c r="D59" i="6"/>
  <c r="D55" i="6"/>
  <c r="D52" i="6"/>
  <c r="D49" i="6"/>
  <c r="D44" i="6"/>
  <c r="D40" i="6"/>
  <c r="D28" i="6"/>
  <c r="D25" i="6"/>
  <c r="D14" i="6"/>
  <c r="D10" i="6"/>
  <c r="H58" i="2" l="1"/>
  <c r="I47" i="2"/>
  <c r="E55" i="2"/>
  <c r="U50" i="2"/>
  <c r="Z49" i="2"/>
  <c r="Z47" i="2"/>
  <c r="E58" i="2"/>
  <c r="H54" i="2"/>
  <c r="H56" i="2"/>
  <c r="I15" i="2"/>
  <c r="E57" i="2"/>
  <c r="Y41" i="2"/>
  <c r="Y11" i="2"/>
  <c r="I41" i="2"/>
  <c r="Z15" i="2"/>
  <c r="I7" i="2"/>
  <c r="Z7" i="2"/>
  <c r="Y15" i="2"/>
  <c r="Y7" i="2"/>
  <c r="Z41" i="2"/>
  <c r="Z44" i="2"/>
  <c r="Z11" i="2"/>
  <c r="I11" i="2"/>
  <c r="H55" i="2"/>
  <c r="E59" i="2"/>
  <c r="E54" i="2"/>
  <c r="E56" i="2"/>
  <c r="H57" i="2"/>
  <c r="H59" i="2"/>
  <c r="I44" i="2"/>
  <c r="D63" i="6"/>
  <c r="E63" i="6"/>
  <c r="E24" i="6"/>
  <c r="D9" i="6"/>
  <c r="E9" i="6"/>
  <c r="D24" i="6"/>
  <c r="Z50" i="2" l="1"/>
  <c r="I50" i="2"/>
  <c r="Y50" i="2"/>
  <c r="E62" i="2"/>
  <c r="H53" i="2"/>
  <c r="H62" i="2" s="1"/>
  <c r="J62" i="2" s="1"/>
  <c r="E8" i="6"/>
  <c r="D8" i="6"/>
  <c r="E4" i="3" l="1"/>
  <c r="C4" i="3"/>
</calcChain>
</file>

<file path=xl/sharedStrings.xml><?xml version="1.0" encoding="utf-8"?>
<sst xmlns="http://schemas.openxmlformats.org/spreadsheetml/2006/main" count="251" uniqueCount="197">
  <si>
    <t>عملکرد درآمدهای استان در سال 1402</t>
  </si>
  <si>
    <t>کد دستگاه/ردیف</t>
  </si>
  <si>
    <t>عنوان درآمدهای استانی</t>
  </si>
  <si>
    <t>درآمد عمومی( تحقق  شده )</t>
  </si>
  <si>
    <t>درآمد اختصاصی</t>
  </si>
  <si>
    <t xml:space="preserve">کل درآمد پیش بینی شده </t>
  </si>
  <si>
    <t>دلایل عدم تحقق</t>
  </si>
  <si>
    <t>جمع درآمدها</t>
  </si>
  <si>
    <t>شيلات(درامد حاصل از خدمات كشاورزي، صنعتي و معدني، اکتشافی)</t>
  </si>
  <si>
    <t xml:space="preserve">زمان بر بودن صدور گواهینامه ثبت شناورهای صیادی طرح ساماندهی توسط اداره کل بنادر دیانوردی                           عدم صدور مجوز صیادی شناورهای آبهای دور تخصیصی حوزه مکران به دلیل انجام فرآیند استعلامات و بررسی های لازم                                                                           کاهش تعرفه های صید توسط سازمان شیلات ایران         عدم صدور مجوز صید کشتیهای فانوس ماهیان    </t>
  </si>
  <si>
    <t>مبالغ میلیون ریال</t>
  </si>
  <si>
    <t>اداره کل شیلات استان هرمزگان</t>
  </si>
  <si>
    <t>‌كد</t>
  </si>
  <si>
    <t>عنوان</t>
  </si>
  <si>
    <t>مصوب</t>
  </si>
  <si>
    <t>عملکرد</t>
  </si>
  <si>
    <t>جمع</t>
  </si>
  <si>
    <t>جبران خدمت كاركنان</t>
  </si>
  <si>
    <t>حقوق و دستمزد</t>
  </si>
  <si>
    <t>‌ ‌ حقوق ثابت/مبنا کارکنان رسمي و پيماني</t>
  </si>
  <si>
    <t>‌ ‌ حقوق و دستمزد کارکنان مشمول قانون کار(کارگري، رسمي و دايم)</t>
  </si>
  <si>
    <t>‌ مانده مرخصی بازنشستگان)   ‌ ساير</t>
  </si>
  <si>
    <t>فوق العاده ها و مزاياي شغل</t>
  </si>
  <si>
    <t>‌ ‌ فوق‌العاده مناطق کمتر توسعه يافته و بدي آب و هوا</t>
  </si>
  <si>
    <t>‌ ‌ عيدي رسمي پيماني</t>
  </si>
  <si>
    <t>‌ ‌ فوق‌العاده ايثارگري</t>
  </si>
  <si>
    <t>‌ ‌ فوق‌العاده سختي کار در محيط‌هاي غير متعارف</t>
  </si>
  <si>
    <t>‌ ‌ کمک هزينه عائله‌مندي و اولاد</t>
  </si>
  <si>
    <t>‌ ‌ فوق‌العاده شغل</t>
  </si>
  <si>
    <t>‌ ‌ اضافه‌کار و کشيک رسمي پيماني</t>
  </si>
  <si>
    <t>‌ ‌ فوق‌العاده ويژه</t>
  </si>
  <si>
    <t>‌ ‌ تفاوت تطبيق</t>
  </si>
  <si>
    <t>استفاده از کالاها و خدمات</t>
  </si>
  <si>
    <t>مأموريت داخلي و خارجي</t>
  </si>
  <si>
    <t>‌ ‌ فوق‌العاده ماموريت روزانه</t>
  </si>
  <si>
    <t>‌ ‌ بهاي بليط مسافرت</t>
  </si>
  <si>
    <t>حق الزحمه انجام خدمات قراردادي</t>
  </si>
  <si>
    <t>‌ ‌ حقوق قراردادي اشخاص حقيقي شناسه دار معين (مشخص)</t>
  </si>
  <si>
    <t>‌ ‌ حقوق قراردادي اشخاص حقيقي شناسه دار کارموقت (کارگري)</t>
  </si>
  <si>
    <t>‌ ‌ عيدي کارکنان قراردادي شناسه دار</t>
  </si>
  <si>
    <t>‌ ‌ اضافه کار کارکنان قراردادي</t>
  </si>
  <si>
    <t>‌ ‌ حق بيمه سهم کارفرمايي کارکنان قراردادي شناسه‌دار معين مشمولين قانون تأمين اجتماعي</t>
  </si>
  <si>
    <t>‌ ‌ حق بيمه سهم کارفرمايي کارکنان قراردادي شناسه‌دار کار موقت مشمولين قانون تأمين اجتماعي</t>
  </si>
  <si>
    <t>‌ ‌ اجراي برنامه‌هاي آموزشي، مذهبي، فرهنگي و هنري</t>
  </si>
  <si>
    <t>‌ ‌ خدمات قرارداد اشخاص حقوقي (شرکتي)</t>
  </si>
  <si>
    <t>‌ ‌ خدمات قرارداداشخاص حقوقي (خدمات خودرويي)</t>
  </si>
  <si>
    <t>‌ ‌ خدمات قراردادي ساير اشخاص حقوقي</t>
  </si>
  <si>
    <t>‌ ‌ قراردادهاي پژوهشي موضوع ماده56 قانون الحاق2</t>
  </si>
  <si>
    <t>حمل و نقل و ارتباطات</t>
  </si>
  <si>
    <t>‌ ‌ حمل و نقل نامه‌ها و امانات پستي</t>
  </si>
  <si>
    <t>‌ ‌ تلفن و فاکس</t>
  </si>
  <si>
    <t>‌ ‌ ارتباطات ماهواره‌اي و اينترنت</t>
  </si>
  <si>
    <t>نگهداري و تعمير دارايي هاي ثابت</t>
  </si>
  <si>
    <t>‌ ‌ ساختمان و مستحدثات</t>
  </si>
  <si>
    <t>‌ ‌ ماشين آلات و تجهيزات (اعم از ساکن و متحرک)</t>
  </si>
  <si>
    <t>‌ ‌ وسائط نقليه</t>
  </si>
  <si>
    <t>‌ ‌ ساير دارايي‌هاي ثابت</t>
  </si>
  <si>
    <t>نگهداري و تعمير وسائل اداري</t>
  </si>
  <si>
    <t>‌ ‌ لوازم اداري</t>
  </si>
  <si>
    <t>‌ ‌ رايانه</t>
  </si>
  <si>
    <t>چاپ و خريد نشريات و مطبوعات</t>
  </si>
  <si>
    <t>‌ ‌ چاپ دفاتر و اوراق اداري</t>
  </si>
  <si>
    <t>‌ ‌ ساير</t>
  </si>
  <si>
    <t>آب ، برق و سوخت</t>
  </si>
  <si>
    <t>‌ ‌ آب (آشاميدني و تصفيه شده)</t>
  </si>
  <si>
    <t>‌ ‌ سوخت‌هاي فسيلي(نفت سفيد، بنزين، گازوئيل، نفت کوره)</t>
  </si>
  <si>
    <t>‌ ‌ برق</t>
  </si>
  <si>
    <t>مواد و لوازم مصرف شدني</t>
  </si>
  <si>
    <t>‌ ‌ لوازم يدکي (مربوط به وسائط نقليه و ماشين‌آلات و تجهيزات)</t>
  </si>
  <si>
    <t>‌ ‌ کاغذ، مقوا، لوازم التحرير</t>
  </si>
  <si>
    <t>رفاه اجتماعي</t>
  </si>
  <si>
    <t>بيمه و بازنشستگي</t>
  </si>
  <si>
    <t>‌ ‌ حق بيمه سهم کارفرمايي مشمولين قانون تأمين اجتماعي (رسمي و پيماني )</t>
  </si>
  <si>
    <t>کمک هاي رفاهي کارمندان دولت</t>
  </si>
  <si>
    <t>‌ ‌ کمک هزينه مهد کودک</t>
  </si>
  <si>
    <t>‌ ‌ ساير کمک‌هاي رفاهي کارکنان قراردادي</t>
  </si>
  <si>
    <t>‌ ‌ ساير کمک‌هاي رفاهي کارکنان رسمي پيماني</t>
  </si>
  <si>
    <t>ساير هزينه ها</t>
  </si>
  <si>
    <t>ساير هزينه هاي متفرقه</t>
  </si>
  <si>
    <t>‌ ‌ پرداخت حق بيمه مربوط به بيمه‌هاي غير عمر به شركت‌هاي بيمه</t>
  </si>
  <si>
    <t>ردیف</t>
  </si>
  <si>
    <t>شماره طرح</t>
  </si>
  <si>
    <t>شماره پروژه</t>
  </si>
  <si>
    <t>عنــــــــوان</t>
  </si>
  <si>
    <t>شهرستان</t>
  </si>
  <si>
    <t>محل تأمین اعتبارات مصوب سال 1402</t>
  </si>
  <si>
    <t>جمع کل مصوب</t>
  </si>
  <si>
    <t>جمع کل تخصیص  نقد و اسناد</t>
  </si>
  <si>
    <t>استانی</t>
  </si>
  <si>
    <t>سه درصد نفت و گاز</t>
  </si>
  <si>
    <t xml:space="preserve">ردیف (3-530000) موضوع بازپرداخت فروش و واگذاری اموال منقول و غیر منقول دولتی </t>
  </si>
  <si>
    <t>ردیف 7-550000 « مطالعه ، راهبری و ایجاد زیرساختهای توسعه منطقه مکوران»</t>
  </si>
  <si>
    <t>ردیف (530000-30) اعتبارات  طلبکاران و ایفای تعهدات موضوع بند (ب) تبصره 5 قانون بوجه سال 1402</t>
  </si>
  <si>
    <t>اعتبارات موضوع اجرایی قانون متوازن از امکانات کشور (توازن استانی) 550000-13</t>
  </si>
  <si>
    <t xml:space="preserve">ردیف (550000-39) - برگشت مازاد درآمد های استانی </t>
  </si>
  <si>
    <t>تخصیص</t>
  </si>
  <si>
    <t>یک سوم سه درصد نفت و گاز</t>
  </si>
  <si>
    <t>دو سوم سه درصد نفت و گاز</t>
  </si>
  <si>
    <t>تخصیص (اسناد ,نقد)</t>
  </si>
  <si>
    <t>اسناد</t>
  </si>
  <si>
    <t>نقد</t>
  </si>
  <si>
    <t>اداره کل شیلات هرمزگان</t>
  </si>
  <si>
    <t>005ح1306005</t>
  </si>
  <si>
    <t>طرح بهسازی مزارع و افزایش تولیدات آبزیان و بهبود تغذیه آنها</t>
  </si>
  <si>
    <t>احداث مراکز بازسازی و حفاظت از ذخایر ژنتیکی آبزیان در سطح استان (قشم)</t>
  </si>
  <si>
    <t>قشم</t>
  </si>
  <si>
    <t>احداث مراکز بازسازی و حفاظت از ذخایر ژنتیکی آبزیان در سطح استان(جاسک)</t>
  </si>
  <si>
    <t>جاسک</t>
  </si>
  <si>
    <t>احداث مراکز بازسازی و حفاظت از ذخایر ژنتیکی آبزیان در سطح استان (لنگه)</t>
  </si>
  <si>
    <t>بندرلنگه</t>
  </si>
  <si>
    <t xml:space="preserve">006ح1306005 </t>
  </si>
  <si>
    <t>ایجاد زیر ساختهای مجتمع های آبزی پروری در سطح استان</t>
  </si>
  <si>
    <t>تکمیل زیر ساختهای آبزی پروری شهرستان بندرعباس</t>
  </si>
  <si>
    <t>بندرعباس</t>
  </si>
  <si>
    <t>ایجاد زیر ساختهای مجتمع های آبزی پروری شهرستان سیریک</t>
  </si>
  <si>
    <t>سیریک</t>
  </si>
  <si>
    <t>لایروبی کانالهای آبرسانی سایت پرورش میگوی سایه خوش</t>
  </si>
  <si>
    <t xml:space="preserve">007ح 1306005 </t>
  </si>
  <si>
    <t>طرح توسعه و ساماندهی مراکز کوچک ماهیگیری ، صید و صیادی در آبهای داخلی و ساحلی</t>
  </si>
  <si>
    <t>احداث پارکینگ قایق های صیادی در بندر خمیر</t>
  </si>
  <si>
    <t>بندر خمیر</t>
  </si>
  <si>
    <t>احداث سیستم اطفاء حریق در بنادر صیادی استان</t>
  </si>
  <si>
    <t>سطح استان</t>
  </si>
  <si>
    <t>بهسازی بندرصیادی کنگ</t>
  </si>
  <si>
    <t>بهسازی اسکله صیادی مسن</t>
  </si>
  <si>
    <t>تامین تجهیزات یگان حفاظت منابع استان</t>
  </si>
  <si>
    <t>ساماندهی پارکینگ قایق های صیادی جاسک</t>
  </si>
  <si>
    <t>بازسازی تاسیسات شیلاتی در سطح شهرستان بندرعباس</t>
  </si>
  <si>
    <t>لایروبی موج شکن‌های مردمی(یکبنی بحل و کرتی (آبکوهی)</t>
  </si>
  <si>
    <t>تکمیل مرکز تخلیه صید روستای دوستکو</t>
  </si>
  <si>
    <t>تکمیل مرکز تخلیه صید روستای بحل</t>
  </si>
  <si>
    <t>تکمیل مرکز تخلیه صید روستای تبن</t>
  </si>
  <si>
    <t>پارسیان</t>
  </si>
  <si>
    <t>مطالعه موج شکن‌های مردمی در سطح شهرستان بندرلنگه</t>
  </si>
  <si>
    <t>مطالعات موج شکنی مردمی تبن</t>
  </si>
  <si>
    <t>بهسازی اسکله صیادی خور آذینی</t>
  </si>
  <si>
    <t>مطالعات پرورش ماهی در قفس شهرستان پارسیان</t>
  </si>
  <si>
    <t>تکمیل مرکز صید روستای بندر چیرویه</t>
  </si>
  <si>
    <t>احداث اسکله و تاسیسات پشتیبانی تخلیه صید روستای زیارت</t>
  </si>
  <si>
    <t>بهسازی و لایروبی اسکله رمچاه</t>
  </si>
  <si>
    <t>بهسازی اسکله صیادی کووه‌ای</t>
  </si>
  <si>
    <t>بهسازی اسکله صیادی دولاب</t>
  </si>
  <si>
    <t>مطالعه موج شکن‌های مردمی در سطح شهرستان جاسک</t>
  </si>
  <si>
    <t>مطالعه موج شکن‌های مردمی در سطح شهرستان قشم</t>
  </si>
  <si>
    <t>312ح1002074</t>
  </si>
  <si>
    <t>تعمیر تجهیز و مقاوم سازی ساختمان‌های اداری شیلات</t>
  </si>
  <si>
    <t>تعمیر تجهیز ساختمان‌های اداری اداره کل شیلات در سطح استان</t>
  </si>
  <si>
    <t>خرید خودرو جایگزین اداره کل شیلات هرمزگان</t>
  </si>
  <si>
    <t>012ح1306005</t>
  </si>
  <si>
    <t>بازسازی مراکز ذخایر آبزیان در سطح استان</t>
  </si>
  <si>
    <t>بازسازی مراکز ذخایر آبزیان در سطح استان (زیستگاه مصنوعی )</t>
  </si>
  <si>
    <t>008ح1306005</t>
  </si>
  <si>
    <t>کمک های فنی و اعتباری برای توسعه آبزی پروری و تولیدات شیلاتی</t>
  </si>
  <si>
    <t xml:space="preserve">جمع کل </t>
  </si>
  <si>
    <t>فرم جابجایی انتهای سال 1402</t>
  </si>
  <si>
    <t>‌ ‌ ديون پاداش پايان خدمت بازنشستگان</t>
  </si>
  <si>
    <t>تاریخ پایان قرارداد</t>
  </si>
  <si>
    <t>تاریخ  شروع قرارداد</t>
  </si>
  <si>
    <t>موضوع قرارداد</t>
  </si>
  <si>
    <t>واحد متقاضی</t>
  </si>
  <si>
    <t xml:space="preserve">شماره قرارداد </t>
  </si>
  <si>
    <t>تاریخ قرارداد</t>
  </si>
  <si>
    <t xml:space="preserve">مدت قرارداد </t>
  </si>
  <si>
    <t xml:space="preserve">مبلغ قرارداد </t>
  </si>
  <si>
    <t>شماره رهگیری ثبت در سامانه  قرارداد های کشور</t>
  </si>
  <si>
    <t xml:space="preserve">نگهداری و پشتیبانی نرم افزار یکپارچه توازن </t>
  </si>
  <si>
    <t>شرکت رایان نظم</t>
  </si>
  <si>
    <t>امور مالی</t>
  </si>
  <si>
    <t>1402/01/01</t>
  </si>
  <si>
    <t xml:space="preserve">یک سال </t>
  </si>
  <si>
    <t>1402/12/29</t>
  </si>
  <si>
    <t>031R4B1E2300133</t>
  </si>
  <si>
    <t>استقرار عوامل نگهبانی به منظور برقراری انتظامات و ایجاد حفاظت فیزیکی</t>
  </si>
  <si>
    <t>شرکت اختر افروزان</t>
  </si>
  <si>
    <t>واحد حراست</t>
  </si>
  <si>
    <t>1402/04/01</t>
  </si>
  <si>
    <t>1403/03/31</t>
  </si>
  <si>
    <t>031R4B1E470009B</t>
  </si>
  <si>
    <t>فعالیت های خدماتی نظافتی و خدمات آبدارخانه</t>
  </si>
  <si>
    <t>شرکت مهر توان خلیج فارس</t>
  </si>
  <si>
    <t>1401/07/04</t>
  </si>
  <si>
    <t>1401/07/01</t>
  </si>
  <si>
    <t>1402/06/31</t>
  </si>
  <si>
    <t>031R4B1E4700063</t>
  </si>
  <si>
    <t>امور اداری</t>
  </si>
  <si>
    <t>تامین خودرو سواری جهت جابه جایی و ایاب و ذهاب</t>
  </si>
  <si>
    <t>1402/04/26</t>
  </si>
  <si>
    <t>1402/05/01</t>
  </si>
  <si>
    <t>1403/04/31</t>
  </si>
  <si>
    <t>031R4B1E470004B</t>
  </si>
  <si>
    <t>فهرست قرارداد های مندرج  در سامانه قرارداد های کشور</t>
  </si>
  <si>
    <t>شرکت طرف قراداد</t>
  </si>
  <si>
    <t xml:space="preserve"> </t>
  </si>
  <si>
    <t>تخصیص اسناد اخزا 210</t>
  </si>
  <si>
    <t>تخصیص نقد</t>
  </si>
  <si>
    <t>میزان اعتبارات ابلاغی اداره کل شیلات هرمزگان</t>
  </si>
  <si>
    <t>استانی و نفت و گاز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</si>
</sst>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-_ ;_ * #,##0.00\-_ ;_ * &quot;-&quot;??_-_ ;_ @_ "/>
    <numFmt numFmtId="165" formatCode="_-* #,##0_-;_-* #,##0\-;_-* &quot;-&quot;??_-;_-@_-"/>
    <numFmt numFmtId="166" formatCode="_ * #,##0_-_ ;_ * #,##0\-_ ;_ * &quot;-&quot;??_-_ ;_ @_ "/>
    <numFmt numFmtId="167" formatCode="_ * #,##0.000000_-_ ;_ * #,##0.000000\-_ ;_ * &quot;-&quot;??_-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B Nazanin"/>
      <charset val="178"/>
    </font>
    <font>
      <sz val="11"/>
      <name val="Calibri"/>
      <family val="2"/>
      <charset val="178"/>
      <scheme val="minor"/>
    </font>
    <font>
      <sz val="11"/>
      <color theme="1"/>
      <name val="B Nazanin"/>
      <charset val="178"/>
    </font>
    <font>
      <sz val="10"/>
      <color theme="1"/>
      <name val="B Nazanin"/>
      <charset val="178"/>
    </font>
    <font>
      <b/>
      <sz val="11"/>
      <name val="B Nazanin"/>
      <charset val="178"/>
    </font>
    <font>
      <b/>
      <sz val="16"/>
      <name val="B Nazanin"/>
      <charset val="178"/>
    </font>
    <font>
      <b/>
      <sz val="12"/>
      <name val="B Nazanin"/>
      <charset val="17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2  Mitra_1 (MRT)"/>
      <charset val="17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78"/>
      <scheme val="minor"/>
    </font>
    <font>
      <sz val="10"/>
      <color theme="1"/>
      <name val="2  Mitra_1 (MRT)"/>
      <charset val="178"/>
    </font>
    <font>
      <sz val="12"/>
      <color theme="1"/>
      <name val="2  Mitra_1 (MRT)"/>
      <charset val="178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sz val="11"/>
      <color theme="1"/>
      <name val="2  Mitra Bold"/>
      <charset val="178"/>
    </font>
    <font>
      <sz val="18"/>
      <color theme="1"/>
      <name val="2  Mitra Bold"/>
      <charset val="178"/>
    </font>
    <font>
      <sz val="16"/>
      <color theme="1"/>
      <name val="2  Mitra Bold"/>
      <charset val="178"/>
    </font>
    <font>
      <sz val="14"/>
      <color theme="1"/>
      <name val="2  Mitra Bold"/>
      <charset val="178"/>
    </font>
    <font>
      <sz val="12"/>
      <color theme="1"/>
      <name val="2  Mitra Bold"/>
      <charset val="178"/>
    </font>
    <font>
      <sz val="10"/>
      <color theme="1"/>
      <name val="2  Mitra Bold"/>
      <charset val="178"/>
    </font>
    <font>
      <b/>
      <sz val="12"/>
      <color theme="1"/>
      <name val="2  Mitra Bold"/>
      <charset val="178"/>
    </font>
    <font>
      <b/>
      <sz val="12"/>
      <color theme="1"/>
      <name val="2  Mitra_1 (MRT)"/>
      <charset val="178"/>
    </font>
    <font>
      <b/>
      <sz val="10"/>
      <color theme="1"/>
      <name val="2  Mitra_1 (MRT)"/>
      <charset val="178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center" vertical="center"/>
    </xf>
    <xf numFmtId="165" fontId="8" fillId="0" borderId="10" xfId="1" applyNumberFormat="1" applyFont="1" applyFill="1" applyBorder="1" applyAlignment="1">
      <alignment horizontal="center" vertical="center"/>
    </xf>
    <xf numFmtId="166" fontId="0" fillId="0" borderId="0" xfId="1" applyNumberFormat="1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0" fillId="10" borderId="0" xfId="0" applyFill="1"/>
    <xf numFmtId="0" fontId="15" fillId="0" borderId="0" xfId="0" applyFont="1" applyAlignment="1">
      <alignment horizontal="center" vertical="center"/>
    </xf>
    <xf numFmtId="166" fontId="11" fillId="0" borderId="0" xfId="1" applyNumberFormat="1" applyFont="1" applyFill="1" applyBorder="1" applyAlignment="1">
      <alignment horizontal="center" vertical="center"/>
    </xf>
    <xf numFmtId="166" fontId="14" fillId="0" borderId="0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65" fontId="6" fillId="5" borderId="2" xfId="1" applyNumberFormat="1" applyFont="1" applyFill="1" applyBorder="1" applyAlignment="1">
      <alignment horizontal="center" vertical="center" wrapText="1"/>
    </xf>
    <xf numFmtId="165" fontId="6" fillId="5" borderId="3" xfId="1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165" fontId="6" fillId="5" borderId="6" xfId="1" applyNumberFormat="1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0" fillId="2" borderId="10" xfId="0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166" fontId="10" fillId="2" borderId="10" xfId="1" applyNumberFormat="1" applyFont="1" applyFill="1" applyBorder="1" applyAlignment="1">
      <alignment wrapText="1"/>
    </xf>
    <xf numFmtId="0" fontId="10" fillId="5" borderId="10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wrapText="1"/>
    </xf>
    <xf numFmtId="166" fontId="10" fillId="5" borderId="10" xfId="1" applyNumberFormat="1" applyFont="1" applyFill="1" applyBorder="1" applyAlignment="1">
      <alignment wrapText="1"/>
    </xf>
    <xf numFmtId="0" fontId="0" fillId="6" borderId="10" xfId="0" applyFill="1" applyBorder="1" applyAlignment="1">
      <alignment horizontal="center" wrapText="1"/>
    </xf>
    <xf numFmtId="0" fontId="10" fillId="6" borderId="10" xfId="0" applyFont="1" applyFill="1" applyBorder="1" applyAlignment="1">
      <alignment wrapText="1"/>
    </xf>
    <xf numFmtId="3" fontId="10" fillId="6" borderId="10" xfId="0" applyNumberFormat="1" applyFont="1" applyFill="1" applyBorder="1" applyAlignment="1">
      <alignment wrapText="1"/>
    </xf>
    <xf numFmtId="0" fontId="10" fillId="2" borderId="10" xfId="0" applyFont="1" applyFill="1" applyBorder="1" applyAlignment="1">
      <alignment horizontal="center" wrapText="1"/>
    </xf>
    <xf numFmtId="166" fontId="10" fillId="6" borderId="10" xfId="1" applyNumberFormat="1" applyFont="1" applyFill="1" applyBorder="1" applyAlignment="1">
      <alignment wrapText="1"/>
    </xf>
    <xf numFmtId="167" fontId="10" fillId="2" borderId="10" xfId="1" applyNumberFormat="1" applyFont="1" applyFill="1" applyBorder="1" applyAlignment="1">
      <alignment wrapText="1"/>
    </xf>
    <xf numFmtId="0" fontId="16" fillId="0" borderId="19" xfId="0" applyFont="1" applyBorder="1" applyAlignment="1">
      <alignment horizontal="center" vertical="center" wrapText="1"/>
    </xf>
    <xf numFmtId="166" fontId="16" fillId="0" borderId="19" xfId="1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66" fontId="16" fillId="0" borderId="13" xfId="1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66" fontId="16" fillId="0" borderId="16" xfId="1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11" borderId="41" xfId="0" applyFont="1" applyFill="1" applyBorder="1" applyAlignment="1">
      <alignment horizontal="center" vertical="center" wrapText="1"/>
    </xf>
    <xf numFmtId="0" fontId="17" fillId="11" borderId="42" xfId="0" applyFont="1" applyFill="1" applyBorder="1" applyAlignment="1">
      <alignment horizontal="center" vertical="center" wrapText="1"/>
    </xf>
    <xf numFmtId="0" fontId="17" fillId="11" borderId="43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/>
    </xf>
    <xf numFmtId="166" fontId="11" fillId="2" borderId="28" xfId="1" applyNumberFormat="1" applyFont="1" applyFill="1" applyBorder="1" applyAlignment="1">
      <alignment horizontal="center" vertical="center"/>
    </xf>
    <xf numFmtId="166" fontId="11" fillId="8" borderId="28" xfId="1" applyNumberFormat="1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29" xfId="0" applyFont="1" applyFill="1" applyBorder="1" applyAlignment="1">
      <alignment horizontal="center" vertical="center"/>
    </xf>
    <xf numFmtId="0" fontId="23" fillId="8" borderId="30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/>
    </xf>
    <xf numFmtId="0" fontId="23" fillId="7" borderId="44" xfId="0" applyFont="1" applyFill="1" applyBorder="1" applyAlignment="1">
      <alignment horizontal="center" vertical="center" wrapText="1"/>
    </xf>
    <xf numFmtId="0" fontId="23" fillId="7" borderId="45" xfId="0" applyFont="1" applyFill="1" applyBorder="1" applyAlignment="1">
      <alignment horizontal="center" vertical="center" wrapText="1"/>
    </xf>
    <xf numFmtId="166" fontId="25" fillId="7" borderId="24" xfId="0" applyNumberFormat="1" applyFont="1" applyFill="1" applyBorder="1" applyAlignment="1">
      <alignment horizontal="center" vertical="center"/>
    </xf>
    <xf numFmtId="0" fontId="26" fillId="9" borderId="31" xfId="0" applyFont="1" applyFill="1" applyBorder="1" applyAlignment="1">
      <alignment horizontal="center" vertical="center"/>
    </xf>
    <xf numFmtId="0" fontId="26" fillId="9" borderId="31" xfId="0" applyFont="1" applyFill="1" applyBorder="1" applyAlignment="1">
      <alignment vertical="center"/>
    </xf>
    <xf numFmtId="166" fontId="26" fillId="9" borderId="31" xfId="1" applyNumberFormat="1" applyFont="1" applyFill="1" applyBorder="1" applyAlignment="1">
      <alignment horizontal="center" vertical="center"/>
    </xf>
    <xf numFmtId="166" fontId="27" fillId="9" borderId="31" xfId="1" applyNumberFormat="1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vertical="center" wrapText="1"/>
    </xf>
    <xf numFmtId="166" fontId="14" fillId="2" borderId="28" xfId="1" applyNumberFormat="1" applyFont="1" applyFill="1" applyBorder="1" applyAlignment="1">
      <alignment horizontal="center" vertical="center"/>
    </xf>
    <xf numFmtId="166" fontId="14" fillId="8" borderId="28" xfId="1" applyNumberFormat="1" applyFont="1" applyFill="1" applyBorder="1" applyAlignment="1">
      <alignment horizontal="center" vertical="center"/>
    </xf>
    <xf numFmtId="166" fontId="11" fillId="0" borderId="34" xfId="1" applyNumberFormat="1" applyFont="1" applyBorder="1" applyAlignment="1">
      <alignment horizontal="center" vertical="center"/>
    </xf>
    <xf numFmtId="166" fontId="11" fillId="6" borderId="34" xfId="1" applyNumberFormat="1" applyFont="1" applyFill="1" applyBorder="1" applyAlignment="1">
      <alignment horizontal="center" vertical="center"/>
    </xf>
    <xf numFmtId="0" fontId="26" fillId="9" borderId="35" xfId="0" applyFont="1" applyFill="1" applyBorder="1" applyAlignment="1">
      <alignment horizontal="center" vertical="center"/>
    </xf>
    <xf numFmtId="0" fontId="26" fillId="9" borderId="35" xfId="0" applyFont="1" applyFill="1" applyBorder="1" applyAlignment="1">
      <alignment vertical="center"/>
    </xf>
    <xf numFmtId="166" fontId="26" fillId="9" borderId="35" xfId="1" applyNumberFormat="1" applyFont="1" applyFill="1" applyBorder="1" applyAlignment="1">
      <alignment horizontal="center" vertical="center"/>
    </xf>
    <xf numFmtId="166" fontId="27" fillId="9" borderId="35" xfId="1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66" fontId="11" fillId="0" borderId="35" xfId="1" applyNumberFormat="1" applyFont="1" applyBorder="1" applyAlignment="1">
      <alignment horizontal="center" vertical="center"/>
    </xf>
    <xf numFmtId="166" fontId="14" fillId="0" borderId="35" xfId="1" applyNumberFormat="1" applyFont="1" applyBorder="1" applyAlignment="1">
      <alignment horizontal="center" vertical="center"/>
    </xf>
    <xf numFmtId="166" fontId="14" fillId="8" borderId="35" xfId="1" applyNumberFormat="1" applyFont="1" applyFill="1" applyBorder="1" applyAlignment="1">
      <alignment horizontal="center" vertical="center"/>
    </xf>
    <xf numFmtId="166" fontId="11" fillId="8" borderId="35" xfId="1" applyNumberFormat="1" applyFont="1" applyFill="1" applyBorder="1" applyAlignment="1">
      <alignment horizontal="center" vertical="center"/>
    </xf>
    <xf numFmtId="166" fontId="11" fillId="8" borderId="34" xfId="1" applyNumberFormat="1" applyFont="1" applyFill="1" applyBorder="1" applyAlignment="1">
      <alignment horizontal="center" vertical="center"/>
    </xf>
    <xf numFmtId="0" fontId="26" fillId="9" borderId="35" xfId="0" applyFont="1" applyFill="1" applyBorder="1" applyAlignment="1">
      <alignment vertical="center" wrapText="1"/>
    </xf>
    <xf numFmtId="0" fontId="11" fillId="0" borderId="34" xfId="0" applyFont="1" applyBorder="1" applyAlignment="1">
      <alignment horizontal="center" vertical="center"/>
    </xf>
    <xf numFmtId="166" fontId="14" fillId="0" borderId="34" xfId="1" applyNumberFormat="1" applyFont="1" applyBorder="1" applyAlignment="1">
      <alignment horizontal="center" vertical="center"/>
    </xf>
    <xf numFmtId="166" fontId="14" fillId="8" borderId="34" xfId="1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166" fontId="11" fillId="2" borderId="24" xfId="1" applyNumberFormat="1" applyFont="1" applyFill="1" applyBorder="1" applyAlignment="1">
      <alignment horizontal="center" vertical="center"/>
    </xf>
    <xf numFmtId="166" fontId="11" fillId="0" borderId="34" xfId="1" applyNumberFormat="1" applyFont="1" applyFill="1" applyBorder="1" applyAlignment="1">
      <alignment horizontal="center" vertical="center"/>
    </xf>
    <xf numFmtId="166" fontId="14" fillId="0" borderId="34" xfId="1" applyNumberFormat="1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9" borderId="35" xfId="0" applyFont="1" applyFill="1" applyBorder="1" applyAlignment="1">
      <alignment vertical="center" wrapText="1"/>
    </xf>
    <xf numFmtId="0" fontId="11" fillId="9" borderId="35" xfId="0" applyFont="1" applyFill="1" applyBorder="1" applyAlignment="1">
      <alignment horizontal="center" vertical="center"/>
    </xf>
    <xf numFmtId="166" fontId="11" fillId="9" borderId="35" xfId="1" applyNumberFormat="1" applyFont="1" applyFill="1" applyBorder="1" applyAlignment="1">
      <alignment horizontal="center" vertical="center"/>
    </xf>
    <xf numFmtId="166" fontId="14" fillId="9" borderId="35" xfId="1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166" fontId="11" fillId="2" borderId="34" xfId="1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166" fontId="26" fillId="0" borderId="39" xfId="1" applyNumberFormat="1" applyFont="1" applyBorder="1" applyAlignment="1">
      <alignment horizontal="center" vertical="center"/>
    </xf>
    <xf numFmtId="166" fontId="26" fillId="8" borderId="39" xfId="1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0" fontId="0" fillId="0" borderId="15" xfId="0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6" fontId="0" fillId="6" borderId="16" xfId="1" applyNumberFormat="1" applyFont="1" applyFill="1" applyBorder="1" applyAlignment="1">
      <alignment horizontal="center" vertical="center"/>
    </xf>
    <xf numFmtId="166" fontId="10" fillId="6" borderId="47" xfId="1" applyNumberFormat="1" applyFont="1" applyFill="1" applyBorder="1" applyAlignment="1">
      <alignment horizontal="center" vertical="center"/>
    </xf>
    <xf numFmtId="166" fontId="10" fillId="0" borderId="17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66" fontId="0" fillId="0" borderId="19" xfId="0" applyNumberFormat="1" applyBorder="1" applyAlignment="1">
      <alignment horizontal="center" vertical="center"/>
    </xf>
    <xf numFmtId="166" fontId="0" fillId="0" borderId="19" xfId="1" applyNumberFormat="1" applyFont="1" applyBorder="1" applyAlignment="1">
      <alignment horizontal="center" vertical="center"/>
    </xf>
    <xf numFmtId="166" fontId="10" fillId="0" borderId="48" xfId="1" applyNumberFormat="1" applyFont="1" applyBorder="1" applyAlignment="1">
      <alignment horizontal="center" vertical="center"/>
    </xf>
    <xf numFmtId="166" fontId="10" fillId="0" borderId="2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6" fontId="0" fillId="0" borderId="50" xfId="0" applyNumberFormat="1" applyBorder="1" applyAlignment="1">
      <alignment horizontal="center" vertical="center"/>
    </xf>
    <xf numFmtId="166" fontId="0" fillId="0" borderId="50" xfId="1" applyNumberFormat="1" applyFont="1" applyBorder="1" applyAlignment="1">
      <alignment horizontal="center" vertical="center"/>
    </xf>
    <xf numFmtId="166" fontId="10" fillId="0" borderId="51" xfId="1" applyNumberFormat="1" applyFont="1" applyBorder="1" applyAlignment="1">
      <alignment horizontal="center" vertical="center"/>
    </xf>
    <xf numFmtId="166" fontId="10" fillId="0" borderId="52" xfId="0" applyNumberFormat="1" applyFont="1" applyBorder="1" applyAlignment="1">
      <alignment horizontal="center" vertical="center"/>
    </xf>
    <xf numFmtId="0" fontId="28" fillId="9" borderId="41" xfId="0" applyFont="1" applyFill="1" applyBorder="1" applyAlignment="1">
      <alignment horizontal="center" vertical="center"/>
    </xf>
    <xf numFmtId="166" fontId="28" fillId="9" borderId="42" xfId="0" applyNumberFormat="1" applyFont="1" applyFill="1" applyBorder="1" applyAlignment="1">
      <alignment horizontal="center" vertical="center"/>
    </xf>
    <xf numFmtId="166" fontId="28" fillId="9" borderId="42" xfId="1" applyNumberFormat="1" applyFont="1" applyFill="1" applyBorder="1" applyAlignment="1">
      <alignment horizontal="center" vertical="center"/>
    </xf>
    <xf numFmtId="166" fontId="9" fillId="9" borderId="46" xfId="1" applyNumberFormat="1" applyFont="1" applyFill="1" applyBorder="1" applyAlignment="1">
      <alignment horizontal="center" vertical="center"/>
    </xf>
    <xf numFmtId="166" fontId="9" fillId="9" borderId="43" xfId="0" applyNumberFormat="1" applyFont="1" applyFill="1" applyBorder="1" applyAlignment="1">
      <alignment horizontal="center" vertical="center"/>
    </xf>
    <xf numFmtId="166" fontId="28" fillId="9" borderId="0" xfId="0" applyNumberFormat="1" applyFont="1" applyFill="1" applyAlignment="1">
      <alignment horizontal="center" vertical="center"/>
    </xf>
    <xf numFmtId="166" fontId="10" fillId="0" borderId="0" xfId="1" applyNumberFormat="1" applyFont="1"/>
    <xf numFmtId="166" fontId="11" fillId="0" borderId="39" xfId="1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 wrapText="1"/>
    </xf>
    <xf numFmtId="0" fontId="23" fillId="7" borderId="26" xfId="0" applyFont="1" applyFill="1" applyBorder="1" applyAlignment="1">
      <alignment horizontal="center" vertical="center" wrapText="1"/>
    </xf>
    <xf numFmtId="0" fontId="23" fillId="7" borderId="27" xfId="0" applyFont="1" applyFill="1" applyBorder="1" applyAlignment="1">
      <alignment horizontal="center" vertical="center" wrapText="1"/>
    </xf>
    <xf numFmtId="0" fontId="19" fillId="7" borderId="25" xfId="0" applyFont="1" applyFill="1" applyBorder="1" applyAlignment="1">
      <alignment horizontal="center" vertical="center" wrapText="1"/>
    </xf>
    <xf numFmtId="0" fontId="19" fillId="7" borderId="27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center" vertical="center" wrapText="1"/>
    </xf>
    <xf numFmtId="0" fontId="21" fillId="7" borderId="24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0" fillId="7" borderId="24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6" fillId="9" borderId="32" xfId="0" applyFont="1" applyFill="1" applyBorder="1" applyAlignment="1">
      <alignment horizontal="center" vertical="center"/>
    </xf>
    <xf numFmtId="0" fontId="26" fillId="9" borderId="33" xfId="0" applyFont="1" applyFill="1" applyBorder="1" applyAlignment="1">
      <alignment horizontal="center" vertical="center"/>
    </xf>
    <xf numFmtId="0" fontId="26" fillId="9" borderId="36" xfId="0" applyFont="1" applyFill="1" applyBorder="1" applyAlignment="1">
      <alignment horizontal="center" vertical="center"/>
    </xf>
    <xf numFmtId="0" fontId="26" fillId="9" borderId="37" xfId="0" applyFont="1" applyFill="1" applyBorder="1" applyAlignment="1">
      <alignment horizontal="center" vertical="center"/>
    </xf>
    <xf numFmtId="0" fontId="11" fillId="9" borderId="36" xfId="0" applyFont="1" applyFill="1" applyBorder="1" applyAlignment="1">
      <alignment horizontal="center" vertical="center"/>
    </xf>
    <xf numFmtId="0" fontId="11" fillId="9" borderId="37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166" fontId="11" fillId="2" borderId="4" xfId="1" applyNumberFormat="1" applyFont="1" applyFill="1" applyBorder="1" applyAlignment="1">
      <alignment horizontal="center" vertical="center"/>
    </xf>
    <xf numFmtId="166" fontId="11" fillId="2" borderId="28" xfId="1" applyNumberFormat="1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 wrapText="1"/>
    </xf>
    <xf numFmtId="0" fontId="19" fillId="7" borderId="24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23" fillId="8" borderId="25" xfId="0" applyFont="1" applyFill="1" applyBorder="1" applyAlignment="1">
      <alignment horizontal="center" vertical="center"/>
    </xf>
    <xf numFmtId="0" fontId="23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center" vertical="center"/>
    </xf>
    <xf numFmtId="0" fontId="22" fillId="7" borderId="27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65" fontId="6" fillId="5" borderId="4" xfId="1" applyNumberFormat="1" applyFont="1" applyFill="1" applyBorder="1" applyAlignment="1">
      <alignment horizontal="center" vertical="center"/>
    </xf>
    <xf numFmtId="165" fontId="6" fillId="5" borderId="7" xfId="1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20" fillId="7" borderId="25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 wrapText="1"/>
    </xf>
    <xf numFmtId="0" fontId="22" fillId="7" borderId="25" xfId="0" applyFont="1" applyFill="1" applyBorder="1" applyAlignment="1">
      <alignment horizontal="center" vertical="center" wrapText="1"/>
    </xf>
    <xf numFmtId="0" fontId="22" fillId="7" borderId="26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1" xfId="0" applyBorder="1" applyAlignment="1">
      <alignment horizontal="center" vertical="center" wrapText="1"/>
    </xf>
    <xf numFmtId="0" fontId="18" fillId="10" borderId="53" xfId="0" applyFont="1" applyFill="1" applyBorder="1" applyAlignment="1">
      <alignment horizontal="center" vertical="center"/>
    </xf>
    <xf numFmtId="0" fontId="18" fillId="10" borderId="54" xfId="0" applyFont="1" applyFill="1" applyBorder="1" applyAlignment="1">
      <alignment horizontal="center" vertical="center"/>
    </xf>
    <xf numFmtId="0" fontId="18" fillId="10" borderId="55" xfId="0" applyFont="1" applyFill="1" applyBorder="1" applyAlignment="1">
      <alignment horizontal="center" vertical="center"/>
    </xf>
    <xf numFmtId="0" fontId="18" fillId="10" borderId="56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18" fillId="10" borderId="57" xfId="0" applyFont="1" applyFill="1" applyBorder="1" applyAlignment="1">
      <alignment horizontal="center" vertical="center"/>
    </xf>
    <xf numFmtId="0" fontId="18" fillId="10" borderId="58" xfId="0" applyFont="1" applyFill="1" applyBorder="1" applyAlignment="1">
      <alignment horizontal="center" vertical="center"/>
    </xf>
    <xf numFmtId="0" fontId="18" fillId="10" borderId="59" xfId="0" applyFont="1" applyFill="1" applyBorder="1" applyAlignment="1">
      <alignment horizontal="center" vertical="center"/>
    </xf>
    <xf numFmtId="0" fontId="18" fillId="10" borderId="60" xfId="0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E7685-B619-4339-AB80-1127AF78C985}">
  <dimension ref="A1:DB64"/>
  <sheetViews>
    <sheetView rightToLeft="1" tabSelected="1" topLeftCell="A43" workbookViewId="0">
      <selection activeCell="D52" sqref="D52"/>
    </sheetView>
  </sheetViews>
  <sheetFormatPr defaultColWidth="19.7109375" defaultRowHeight="15"/>
  <cols>
    <col min="1" max="1" width="7.28515625" customWidth="1"/>
    <col min="2" max="2" width="13.42578125" customWidth="1"/>
    <col min="3" max="3" width="10.28515625" customWidth="1"/>
    <col min="4" max="4" width="23.28515625" customWidth="1"/>
    <col min="5" max="5" width="10.7109375" customWidth="1"/>
    <col min="6" max="6" width="17.42578125" customWidth="1"/>
    <col min="7" max="8" width="12.28515625" style="9" customWidth="1"/>
    <col min="9" max="18" width="12.28515625" customWidth="1"/>
    <col min="19" max="19" width="31.5703125" customWidth="1"/>
    <col min="20" max="24" width="12.28515625" customWidth="1"/>
    <col min="25" max="25" width="14" customWidth="1"/>
    <col min="26" max="26" width="15.42578125" customWidth="1"/>
  </cols>
  <sheetData>
    <row r="1" spans="1:26" ht="15.75" thickBot="1"/>
    <row r="2" spans="1:26" ht="30.75" customHeight="1" thickBot="1">
      <c r="A2" s="154" t="s">
        <v>80</v>
      </c>
      <c r="B2" s="159" t="s">
        <v>81</v>
      </c>
      <c r="C2" s="159" t="s">
        <v>82</v>
      </c>
      <c r="D2" s="154" t="s">
        <v>83</v>
      </c>
      <c r="E2" s="154" t="s">
        <v>84</v>
      </c>
      <c r="F2" s="162" t="s">
        <v>85</v>
      </c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50"/>
      <c r="S2" s="50"/>
      <c r="T2" s="50"/>
      <c r="U2" s="50"/>
      <c r="V2" s="50"/>
      <c r="W2" s="50"/>
      <c r="X2" s="50"/>
      <c r="Y2" s="142" t="s">
        <v>86</v>
      </c>
      <c r="Z2" s="145" t="s">
        <v>87</v>
      </c>
    </row>
    <row r="3" spans="1:26" s="183" customFormat="1" ht="78" customHeight="1" thickBot="1">
      <c r="A3" s="158"/>
      <c r="B3" s="160"/>
      <c r="C3" s="160"/>
      <c r="D3" s="158"/>
      <c r="E3" s="158"/>
      <c r="F3" s="177" t="s">
        <v>88</v>
      </c>
      <c r="G3" s="178"/>
      <c r="H3" s="178"/>
      <c r="I3" s="179"/>
      <c r="J3" s="180" t="s">
        <v>89</v>
      </c>
      <c r="K3" s="181"/>
      <c r="L3" s="181"/>
      <c r="M3" s="182"/>
      <c r="N3" s="135" t="s">
        <v>90</v>
      </c>
      <c r="O3" s="137"/>
      <c r="P3" s="135" t="s">
        <v>91</v>
      </c>
      <c r="Q3" s="137"/>
      <c r="R3" s="135" t="s">
        <v>92</v>
      </c>
      <c r="S3" s="137"/>
      <c r="T3" s="135" t="s">
        <v>93</v>
      </c>
      <c r="U3" s="136"/>
      <c r="V3" s="137"/>
      <c r="W3" s="138" t="s">
        <v>94</v>
      </c>
      <c r="X3" s="139"/>
      <c r="Y3" s="143"/>
      <c r="Z3" s="146"/>
    </row>
    <row r="4" spans="1:26" ht="24" customHeight="1" thickBot="1">
      <c r="A4" s="158"/>
      <c r="B4" s="160"/>
      <c r="C4" s="160"/>
      <c r="D4" s="158"/>
      <c r="E4" s="158"/>
      <c r="F4" s="154" t="s">
        <v>14</v>
      </c>
      <c r="G4" s="164" t="s">
        <v>95</v>
      </c>
      <c r="H4" s="165"/>
      <c r="I4" s="166"/>
      <c r="J4" s="167" t="s">
        <v>96</v>
      </c>
      <c r="K4" s="168"/>
      <c r="L4" s="167" t="s">
        <v>97</v>
      </c>
      <c r="M4" s="168"/>
      <c r="N4" s="154" t="s">
        <v>14</v>
      </c>
      <c r="O4" s="140" t="s">
        <v>95</v>
      </c>
      <c r="P4" s="154" t="s">
        <v>14</v>
      </c>
      <c r="Q4" s="140" t="s">
        <v>95</v>
      </c>
      <c r="R4" s="156" t="s">
        <v>14</v>
      </c>
      <c r="S4" s="140" t="s">
        <v>98</v>
      </c>
      <c r="T4" s="51"/>
      <c r="U4" s="52"/>
      <c r="V4" s="53"/>
      <c r="W4" s="154" t="s">
        <v>14</v>
      </c>
      <c r="X4" s="140" t="s">
        <v>95</v>
      </c>
      <c r="Y4" s="143"/>
      <c r="Z4" s="146"/>
    </row>
    <row r="5" spans="1:26" ht="21" customHeight="1" thickBot="1">
      <c r="A5" s="155"/>
      <c r="B5" s="161"/>
      <c r="C5" s="161"/>
      <c r="D5" s="155"/>
      <c r="E5" s="155"/>
      <c r="F5" s="155"/>
      <c r="G5" s="54" t="s">
        <v>99</v>
      </c>
      <c r="H5" s="55" t="s">
        <v>100</v>
      </c>
      <c r="I5" s="56" t="s">
        <v>16</v>
      </c>
      <c r="J5" s="57" t="s">
        <v>14</v>
      </c>
      <c r="K5" s="58" t="s">
        <v>95</v>
      </c>
      <c r="L5" s="57" t="s">
        <v>14</v>
      </c>
      <c r="M5" s="58" t="s">
        <v>95</v>
      </c>
      <c r="N5" s="155"/>
      <c r="O5" s="141"/>
      <c r="P5" s="155"/>
      <c r="Q5" s="141"/>
      <c r="R5" s="157"/>
      <c r="S5" s="141"/>
      <c r="T5" s="51" t="s">
        <v>14</v>
      </c>
      <c r="U5" s="52" t="s">
        <v>193</v>
      </c>
      <c r="V5" s="58" t="s">
        <v>194</v>
      </c>
      <c r="W5" s="155"/>
      <c r="X5" s="141"/>
      <c r="Y5" s="144"/>
      <c r="Z5" s="147"/>
    </row>
    <row r="6" spans="1:26" s="10" customFormat="1" ht="30.75" customHeight="1" thickBot="1">
      <c r="A6" s="59"/>
      <c r="B6" s="60"/>
      <c r="C6" s="61"/>
      <c r="D6" s="59" t="s">
        <v>101</v>
      </c>
      <c r="E6" s="59"/>
      <c r="F6" s="62">
        <f>F7+F11+F15+F41+F44+F47</f>
        <v>385000</v>
      </c>
      <c r="G6" s="62">
        <f t="shared" ref="G6:W6" si="0">G7+G11+G15+G41+G44+G47</f>
        <v>51000</v>
      </c>
      <c r="H6" s="62">
        <f t="shared" si="0"/>
        <v>170640</v>
      </c>
      <c r="I6" s="62">
        <f t="shared" si="0"/>
        <v>221640</v>
      </c>
      <c r="J6" s="62">
        <f t="shared" si="0"/>
        <v>338832</v>
      </c>
      <c r="K6" s="62">
        <f t="shared" si="0"/>
        <v>223721</v>
      </c>
      <c r="L6" s="62">
        <f t="shared" si="0"/>
        <v>926668</v>
      </c>
      <c r="M6" s="62">
        <f t="shared" si="0"/>
        <v>700080</v>
      </c>
      <c r="N6" s="62">
        <f t="shared" si="0"/>
        <v>25240</v>
      </c>
      <c r="O6" s="62">
        <f t="shared" si="0"/>
        <v>25240</v>
      </c>
      <c r="P6" s="62">
        <f t="shared" si="0"/>
        <v>450000</v>
      </c>
      <c r="Q6" s="62">
        <f t="shared" si="0"/>
        <v>0</v>
      </c>
      <c r="R6" s="62">
        <f t="shared" si="0"/>
        <v>300000</v>
      </c>
      <c r="S6" s="62">
        <f t="shared" si="0"/>
        <v>300000</v>
      </c>
      <c r="T6" s="62">
        <f t="shared" si="0"/>
        <v>140000</v>
      </c>
      <c r="U6" s="62">
        <f t="shared" si="0"/>
        <v>66650</v>
      </c>
      <c r="V6" s="62">
        <f t="shared" si="0"/>
        <v>73350</v>
      </c>
      <c r="W6" s="62">
        <f t="shared" si="0"/>
        <v>20000</v>
      </c>
      <c r="X6" s="62">
        <f>X7+X11+X15+X41+X44+X47</f>
        <v>20000</v>
      </c>
      <c r="Y6" s="62">
        <f>Y7+Y11+Y15+Y41+Y44+Y47</f>
        <v>2585740</v>
      </c>
      <c r="Z6" s="62">
        <f>Z7+Z11+Z15+Z41+Z44+Z47</f>
        <v>1630681</v>
      </c>
    </row>
    <row r="7" spans="1:26" s="11" customFormat="1" ht="30" customHeight="1">
      <c r="A7" s="63">
        <v>1</v>
      </c>
      <c r="B7" s="148" t="s">
        <v>102</v>
      </c>
      <c r="C7" s="149"/>
      <c r="D7" s="64" t="s">
        <v>103</v>
      </c>
      <c r="E7" s="63"/>
      <c r="F7" s="65">
        <f>F8+F9+F10</f>
        <v>130000</v>
      </c>
      <c r="G7" s="66">
        <f>G8+G9+G10</f>
        <v>31000</v>
      </c>
      <c r="H7" s="66">
        <f t="shared" ref="H7:X7" si="1">H8+H9+H10</f>
        <v>98140</v>
      </c>
      <c r="I7" s="65">
        <f t="shared" si="1"/>
        <v>129140</v>
      </c>
      <c r="J7" s="65">
        <f>J8+J9+J10</f>
        <v>123832</v>
      </c>
      <c r="K7" s="65">
        <f>K8+K9+K10</f>
        <v>123832</v>
      </c>
      <c r="L7" s="65">
        <f t="shared" si="1"/>
        <v>466168</v>
      </c>
      <c r="M7" s="65">
        <f t="shared" si="1"/>
        <v>436450</v>
      </c>
      <c r="N7" s="65">
        <f t="shared" si="1"/>
        <v>0</v>
      </c>
      <c r="O7" s="65">
        <f t="shared" si="1"/>
        <v>0</v>
      </c>
      <c r="P7" s="65">
        <f t="shared" si="1"/>
        <v>0</v>
      </c>
      <c r="Q7" s="65">
        <f t="shared" si="1"/>
        <v>0</v>
      </c>
      <c r="R7" s="65">
        <f t="shared" si="1"/>
        <v>0</v>
      </c>
      <c r="S7" s="65">
        <f t="shared" si="1"/>
        <v>0</v>
      </c>
      <c r="T7" s="65">
        <f t="shared" si="1"/>
        <v>0</v>
      </c>
      <c r="U7" s="65">
        <f t="shared" si="1"/>
        <v>0</v>
      </c>
      <c r="V7" s="65">
        <f t="shared" si="1"/>
        <v>0</v>
      </c>
      <c r="W7" s="65">
        <f t="shared" si="1"/>
        <v>0</v>
      </c>
      <c r="X7" s="65">
        <f t="shared" si="1"/>
        <v>0</v>
      </c>
      <c r="Y7" s="65">
        <f>SUM(Y8:Y10)</f>
        <v>720000</v>
      </c>
      <c r="Z7" s="65">
        <f>SUM(Z8:Z10)</f>
        <v>689422</v>
      </c>
    </row>
    <row r="8" spans="1:26" ht="30" customHeight="1">
      <c r="A8" s="67"/>
      <c r="B8" s="67">
        <v>52501</v>
      </c>
      <c r="C8" s="67">
        <v>4010235</v>
      </c>
      <c r="D8" s="68" t="s">
        <v>104</v>
      </c>
      <c r="E8" s="67" t="s">
        <v>105</v>
      </c>
      <c r="F8" s="51">
        <v>30000</v>
      </c>
      <c r="G8" s="69"/>
      <c r="H8" s="70">
        <v>29181</v>
      </c>
      <c r="I8" s="52">
        <f>H8+G8</f>
        <v>29181</v>
      </c>
      <c r="J8" s="51">
        <v>20000</v>
      </c>
      <c r="K8" s="52">
        <v>20000</v>
      </c>
      <c r="L8" s="51"/>
      <c r="M8" s="52"/>
      <c r="N8" s="51"/>
      <c r="O8" s="52"/>
      <c r="P8" s="51"/>
      <c r="Q8" s="52"/>
      <c r="R8" s="51"/>
      <c r="S8" s="52"/>
      <c r="T8" s="51"/>
      <c r="U8" s="52"/>
      <c r="V8" s="52"/>
      <c r="W8" s="51"/>
      <c r="X8" s="52"/>
      <c r="Y8" s="71">
        <f>W8+T8+R8+P8+N8+L8+J8+F8</f>
        <v>50000</v>
      </c>
      <c r="Z8" s="72">
        <f>X8+V8+S8+Q8+O8+M8+K8+I8+U8</f>
        <v>49181</v>
      </c>
    </row>
    <row r="9" spans="1:26" ht="30" customHeight="1">
      <c r="A9" s="67"/>
      <c r="B9" s="67">
        <v>52501</v>
      </c>
      <c r="C9" s="67">
        <v>4010235</v>
      </c>
      <c r="D9" s="68" t="s">
        <v>106</v>
      </c>
      <c r="E9" s="67" t="s">
        <v>107</v>
      </c>
      <c r="F9" s="51">
        <v>60000</v>
      </c>
      <c r="G9" s="69">
        <v>15000</v>
      </c>
      <c r="H9" s="70">
        <v>44991</v>
      </c>
      <c r="I9" s="52">
        <f t="shared" ref="I9:I10" si="2">H9+G9</f>
        <v>59991</v>
      </c>
      <c r="J9" s="51"/>
      <c r="K9" s="52"/>
      <c r="L9" s="51">
        <v>140000</v>
      </c>
      <c r="M9" s="52">
        <v>140000</v>
      </c>
      <c r="N9" s="51"/>
      <c r="O9" s="52"/>
      <c r="P9" s="51"/>
      <c r="Q9" s="52"/>
      <c r="R9" s="51"/>
      <c r="S9" s="52"/>
      <c r="T9" s="51"/>
      <c r="U9" s="52"/>
      <c r="V9" s="52"/>
      <c r="W9" s="51"/>
      <c r="X9" s="52"/>
      <c r="Y9" s="71">
        <f t="shared" ref="Y9:Y49" si="3">W9+T9+R9+P9+N9+L9+J9+F9</f>
        <v>200000</v>
      </c>
      <c r="Z9" s="72">
        <f>X9+V9+S9+Q9+O9+M9+K9+I9</f>
        <v>199991</v>
      </c>
    </row>
    <row r="10" spans="1:26" ht="30" customHeight="1">
      <c r="A10" s="67"/>
      <c r="B10" s="67">
        <v>52501</v>
      </c>
      <c r="C10" s="67">
        <v>4010235</v>
      </c>
      <c r="D10" s="68" t="s">
        <v>108</v>
      </c>
      <c r="E10" s="67" t="s">
        <v>109</v>
      </c>
      <c r="F10" s="51">
        <v>40000</v>
      </c>
      <c r="G10" s="69">
        <v>16000</v>
      </c>
      <c r="H10" s="70">
        <v>23968</v>
      </c>
      <c r="I10" s="52">
        <f t="shared" si="2"/>
        <v>39968</v>
      </c>
      <c r="J10" s="51">
        <v>103832</v>
      </c>
      <c r="K10" s="52">
        <v>103832</v>
      </c>
      <c r="L10" s="51">
        <v>326168</v>
      </c>
      <c r="M10" s="52">
        <v>296450</v>
      </c>
      <c r="N10" s="51"/>
      <c r="O10" s="52"/>
      <c r="P10" s="51"/>
      <c r="Q10" s="52"/>
      <c r="R10" s="51"/>
      <c r="S10" s="52"/>
      <c r="T10" s="51"/>
      <c r="U10" s="52"/>
      <c r="V10" s="52"/>
      <c r="W10" s="51"/>
      <c r="X10" s="52"/>
      <c r="Y10" s="71">
        <f t="shared" si="3"/>
        <v>470000</v>
      </c>
      <c r="Z10" s="72">
        <f>X10+V10+S10+Q10+O10+M10+K10+I10</f>
        <v>440250</v>
      </c>
    </row>
    <row r="11" spans="1:26" s="11" customFormat="1" ht="30" customHeight="1">
      <c r="A11" s="73">
        <v>2</v>
      </c>
      <c r="B11" s="150" t="s">
        <v>110</v>
      </c>
      <c r="C11" s="151"/>
      <c r="D11" s="74" t="s">
        <v>111</v>
      </c>
      <c r="E11" s="73"/>
      <c r="F11" s="75">
        <f>F12+F13+F14</f>
        <v>10000</v>
      </c>
      <c r="G11" s="76">
        <f>G12+G13+G14</f>
        <v>0</v>
      </c>
      <c r="H11" s="76">
        <f t="shared" ref="H11:X11" si="4">H12+H13+H14</f>
        <v>5000</v>
      </c>
      <c r="I11" s="75">
        <f t="shared" si="4"/>
        <v>5000</v>
      </c>
      <c r="J11" s="75">
        <f t="shared" si="4"/>
        <v>30000</v>
      </c>
      <c r="K11" s="75">
        <f t="shared" si="4"/>
        <v>30000</v>
      </c>
      <c r="L11" s="75">
        <f t="shared" si="4"/>
        <v>140000</v>
      </c>
      <c r="M11" s="75">
        <f t="shared" si="4"/>
        <v>140000</v>
      </c>
      <c r="N11" s="75">
        <f t="shared" si="4"/>
        <v>0</v>
      </c>
      <c r="O11" s="75">
        <f t="shared" si="4"/>
        <v>0</v>
      </c>
      <c r="P11" s="75">
        <f t="shared" si="4"/>
        <v>0</v>
      </c>
      <c r="Q11" s="75">
        <f t="shared" si="4"/>
        <v>0</v>
      </c>
      <c r="R11" s="75">
        <f t="shared" si="4"/>
        <v>0</v>
      </c>
      <c r="S11" s="75">
        <f t="shared" si="4"/>
        <v>0</v>
      </c>
      <c r="T11" s="75">
        <f t="shared" si="4"/>
        <v>130000</v>
      </c>
      <c r="U11" s="75">
        <f t="shared" si="4"/>
        <v>66650</v>
      </c>
      <c r="V11" s="75">
        <f t="shared" si="4"/>
        <v>63350</v>
      </c>
      <c r="W11" s="75">
        <f t="shared" si="4"/>
        <v>0</v>
      </c>
      <c r="X11" s="75">
        <f t="shared" si="4"/>
        <v>0</v>
      </c>
      <c r="Y11" s="75">
        <f>Y12+Y13+Y14</f>
        <v>310000</v>
      </c>
      <c r="Z11" s="75">
        <f>SUM(Z12:Z14)</f>
        <v>305000</v>
      </c>
    </row>
    <row r="12" spans="1:26" ht="30" customHeight="1">
      <c r="A12" s="77"/>
      <c r="B12" s="77">
        <v>52603</v>
      </c>
      <c r="C12" s="77">
        <v>4000396</v>
      </c>
      <c r="D12" s="68" t="s">
        <v>112</v>
      </c>
      <c r="E12" s="77" t="s">
        <v>113</v>
      </c>
      <c r="F12" s="78"/>
      <c r="G12" s="79"/>
      <c r="H12" s="80"/>
      <c r="I12" s="52">
        <f t="shared" ref="I12:I14" si="5">H12+G12</f>
        <v>0</v>
      </c>
      <c r="J12" s="78">
        <v>30000</v>
      </c>
      <c r="K12" s="81">
        <v>30000</v>
      </c>
      <c r="L12" s="78">
        <v>120000</v>
      </c>
      <c r="M12" s="81">
        <v>120000</v>
      </c>
      <c r="N12" s="78"/>
      <c r="O12" s="81"/>
      <c r="P12" s="78"/>
      <c r="Q12" s="81"/>
      <c r="R12" s="51"/>
      <c r="S12" s="81"/>
      <c r="T12" s="51"/>
      <c r="U12" s="81"/>
      <c r="V12" s="81"/>
      <c r="W12" s="78"/>
      <c r="X12" s="81"/>
      <c r="Y12" s="71">
        <f t="shared" si="3"/>
        <v>150000</v>
      </c>
      <c r="Z12" s="72">
        <f>X12+V12+S12+Q12+O12+M12+K12+I12+U12</f>
        <v>150000</v>
      </c>
    </row>
    <row r="13" spans="1:26" ht="30" customHeight="1">
      <c r="A13" s="77"/>
      <c r="B13" s="77">
        <v>52607</v>
      </c>
      <c r="C13" s="77">
        <v>4010334</v>
      </c>
      <c r="D13" s="68" t="s">
        <v>114</v>
      </c>
      <c r="E13" s="77" t="s">
        <v>115</v>
      </c>
      <c r="F13" s="78"/>
      <c r="G13" s="79"/>
      <c r="H13" s="80"/>
      <c r="I13" s="52">
        <f t="shared" si="5"/>
        <v>0</v>
      </c>
      <c r="J13" s="78"/>
      <c r="K13" s="81"/>
      <c r="L13" s="78">
        <v>20000</v>
      </c>
      <c r="M13" s="81">
        <v>20000</v>
      </c>
      <c r="N13" s="78"/>
      <c r="O13" s="81"/>
      <c r="P13" s="78"/>
      <c r="Q13" s="81"/>
      <c r="R13" s="51"/>
      <c r="S13" s="81"/>
      <c r="T13" s="51">
        <v>130000</v>
      </c>
      <c r="U13" s="81">
        <v>66650</v>
      </c>
      <c r="V13" s="81">
        <v>63350</v>
      </c>
      <c r="W13" s="78"/>
      <c r="X13" s="81"/>
      <c r="Y13" s="71">
        <f t="shared" si="3"/>
        <v>150000</v>
      </c>
      <c r="Z13" s="72">
        <f t="shared" ref="Z13:Z49" si="6">X13+V13+S13+Q13+O13+M13+K13+I13+U13</f>
        <v>150000</v>
      </c>
    </row>
    <row r="14" spans="1:26" ht="30" customHeight="1">
      <c r="A14" s="77"/>
      <c r="B14" s="77">
        <v>52610</v>
      </c>
      <c r="C14" s="77">
        <v>950280</v>
      </c>
      <c r="D14" s="68" t="s">
        <v>116</v>
      </c>
      <c r="E14" s="77" t="s">
        <v>109</v>
      </c>
      <c r="F14" s="78">
        <v>10000</v>
      </c>
      <c r="G14" s="79"/>
      <c r="H14" s="80">
        <v>5000</v>
      </c>
      <c r="I14" s="52">
        <f t="shared" si="5"/>
        <v>5000</v>
      </c>
      <c r="J14" s="78"/>
      <c r="K14" s="81"/>
      <c r="L14" s="78"/>
      <c r="M14" s="81"/>
      <c r="N14" s="78"/>
      <c r="O14" s="81"/>
      <c r="P14" s="78"/>
      <c r="Q14" s="81"/>
      <c r="R14" s="51"/>
      <c r="S14" s="81"/>
      <c r="T14" s="51"/>
      <c r="U14" s="81"/>
      <c r="V14" s="81"/>
      <c r="W14" s="78"/>
      <c r="X14" s="81"/>
      <c r="Y14" s="71">
        <f t="shared" si="3"/>
        <v>10000</v>
      </c>
      <c r="Z14" s="72">
        <f t="shared" si="6"/>
        <v>5000</v>
      </c>
    </row>
    <row r="15" spans="1:26" s="11" customFormat="1" ht="51.75" customHeight="1">
      <c r="A15" s="73">
        <v>3</v>
      </c>
      <c r="B15" s="150" t="s">
        <v>117</v>
      </c>
      <c r="C15" s="151"/>
      <c r="D15" s="83" t="s">
        <v>118</v>
      </c>
      <c r="E15" s="73"/>
      <c r="F15" s="75">
        <f>SUM(F16:F40)</f>
        <v>240000</v>
      </c>
      <c r="G15" s="76">
        <f>SUM(G16:G40)</f>
        <v>20000</v>
      </c>
      <c r="H15" s="76">
        <f>SUM(H16:H40)</f>
        <v>65000</v>
      </c>
      <c r="I15" s="76">
        <f>SUM(I16:I40)</f>
        <v>85000</v>
      </c>
      <c r="J15" s="75">
        <f t="shared" ref="J15:Y15" si="7">SUM(J16:J40)</f>
        <v>135000</v>
      </c>
      <c r="K15" s="75">
        <f t="shared" si="7"/>
        <v>69889</v>
      </c>
      <c r="L15" s="75">
        <f t="shared" si="7"/>
        <v>170500</v>
      </c>
      <c r="M15" s="75">
        <f t="shared" si="7"/>
        <v>60000</v>
      </c>
      <c r="N15" s="75">
        <f t="shared" si="7"/>
        <v>0</v>
      </c>
      <c r="O15" s="75">
        <f t="shared" si="7"/>
        <v>0</v>
      </c>
      <c r="P15" s="75">
        <f t="shared" si="7"/>
        <v>450000</v>
      </c>
      <c r="Q15" s="75">
        <f t="shared" si="7"/>
        <v>0</v>
      </c>
      <c r="R15" s="75">
        <f t="shared" si="7"/>
        <v>200000</v>
      </c>
      <c r="S15" s="75">
        <f t="shared" si="7"/>
        <v>200000</v>
      </c>
      <c r="T15" s="75">
        <f t="shared" si="7"/>
        <v>10000</v>
      </c>
      <c r="U15" s="75">
        <f t="shared" si="7"/>
        <v>0</v>
      </c>
      <c r="V15" s="75">
        <f t="shared" si="7"/>
        <v>10000</v>
      </c>
      <c r="W15" s="75">
        <f t="shared" si="7"/>
        <v>0</v>
      </c>
      <c r="X15" s="75">
        <f t="shared" si="7"/>
        <v>0</v>
      </c>
      <c r="Y15" s="75">
        <f t="shared" si="7"/>
        <v>1205500</v>
      </c>
      <c r="Z15" s="75">
        <f>SUM(Z16:Z40)</f>
        <v>424889</v>
      </c>
    </row>
    <row r="16" spans="1:26" ht="30" customHeight="1">
      <c r="A16" s="77"/>
      <c r="B16" s="77">
        <v>52717</v>
      </c>
      <c r="C16" s="77">
        <v>4020096</v>
      </c>
      <c r="D16" s="68" t="s">
        <v>119</v>
      </c>
      <c r="E16" s="77" t="s">
        <v>120</v>
      </c>
      <c r="F16" s="78">
        <v>5000</v>
      </c>
      <c r="G16" s="79"/>
      <c r="H16" s="80"/>
      <c r="I16" s="52">
        <f t="shared" ref="I16:I43" si="8">H16+G16</f>
        <v>0</v>
      </c>
      <c r="J16" s="78"/>
      <c r="K16" s="81"/>
      <c r="L16" s="78">
        <v>20000</v>
      </c>
      <c r="M16" s="81"/>
      <c r="N16" s="78"/>
      <c r="O16" s="81"/>
      <c r="P16" s="78"/>
      <c r="Q16" s="81"/>
      <c r="R16" s="51"/>
      <c r="S16" s="81"/>
      <c r="T16" s="51"/>
      <c r="U16" s="51"/>
      <c r="V16" s="81"/>
      <c r="W16" s="78"/>
      <c r="X16" s="81"/>
      <c r="Y16" s="71">
        <f t="shared" si="3"/>
        <v>25000</v>
      </c>
      <c r="Z16" s="72">
        <f t="shared" si="6"/>
        <v>0</v>
      </c>
    </row>
    <row r="17" spans="1:106" ht="30" customHeight="1">
      <c r="A17" s="77"/>
      <c r="B17" s="77">
        <v>52718</v>
      </c>
      <c r="C17" s="77">
        <v>4020097</v>
      </c>
      <c r="D17" s="68" t="s">
        <v>121</v>
      </c>
      <c r="E17" s="77" t="s">
        <v>122</v>
      </c>
      <c r="F17" s="78">
        <v>30000</v>
      </c>
      <c r="G17" s="79"/>
      <c r="H17" s="80"/>
      <c r="I17" s="52">
        <f t="shared" si="8"/>
        <v>0</v>
      </c>
      <c r="J17" s="78"/>
      <c r="K17" s="81"/>
      <c r="L17" s="78"/>
      <c r="M17" s="81"/>
      <c r="N17" s="78"/>
      <c r="O17" s="81"/>
      <c r="P17" s="78"/>
      <c r="Q17" s="81"/>
      <c r="R17" s="51"/>
      <c r="S17" s="81"/>
      <c r="T17" s="51"/>
      <c r="U17" s="51"/>
      <c r="V17" s="81"/>
      <c r="W17" s="78"/>
      <c r="X17" s="81"/>
      <c r="Y17" s="71">
        <f t="shared" si="3"/>
        <v>30000</v>
      </c>
      <c r="Z17" s="72">
        <f t="shared" si="6"/>
        <v>0</v>
      </c>
    </row>
    <row r="18" spans="1:106" ht="30" customHeight="1">
      <c r="A18" s="77"/>
      <c r="B18" s="77">
        <v>52719</v>
      </c>
      <c r="C18" s="77">
        <v>4020098</v>
      </c>
      <c r="D18" s="68" t="s">
        <v>123</v>
      </c>
      <c r="E18" s="77" t="s">
        <v>109</v>
      </c>
      <c r="F18" s="78"/>
      <c r="G18" s="79"/>
      <c r="H18" s="80"/>
      <c r="I18" s="52">
        <f t="shared" si="8"/>
        <v>0</v>
      </c>
      <c r="J18" s="78">
        <v>15000</v>
      </c>
      <c r="K18" s="81"/>
      <c r="L18" s="78"/>
      <c r="M18" s="81"/>
      <c r="N18" s="78"/>
      <c r="O18" s="81"/>
      <c r="P18" s="78"/>
      <c r="Q18" s="81"/>
      <c r="R18" s="51"/>
      <c r="S18" s="81"/>
      <c r="T18" s="51"/>
      <c r="U18" s="51"/>
      <c r="V18" s="81"/>
      <c r="W18" s="78"/>
      <c r="X18" s="81"/>
      <c r="Y18" s="71">
        <f t="shared" si="3"/>
        <v>15000</v>
      </c>
      <c r="Z18" s="72">
        <f t="shared" si="6"/>
        <v>0</v>
      </c>
    </row>
    <row r="19" spans="1:106" ht="30" customHeight="1">
      <c r="A19" s="77"/>
      <c r="B19" s="77">
        <v>52722</v>
      </c>
      <c r="C19" s="77">
        <v>4020101</v>
      </c>
      <c r="D19" s="68" t="s">
        <v>124</v>
      </c>
      <c r="E19" s="77" t="s">
        <v>105</v>
      </c>
      <c r="F19" s="78">
        <v>5000</v>
      </c>
      <c r="G19" s="79"/>
      <c r="H19" s="80">
        <v>5000</v>
      </c>
      <c r="I19" s="52">
        <f t="shared" si="8"/>
        <v>5000</v>
      </c>
      <c r="J19" s="78"/>
      <c r="K19" s="81"/>
      <c r="L19" s="78"/>
      <c r="M19" s="81"/>
      <c r="N19" s="78"/>
      <c r="O19" s="81"/>
      <c r="P19" s="78"/>
      <c r="Q19" s="81"/>
      <c r="R19" s="51"/>
      <c r="S19" s="81"/>
      <c r="T19" s="51"/>
      <c r="U19" s="51"/>
      <c r="V19" s="81"/>
      <c r="W19" s="78"/>
      <c r="X19" s="81"/>
      <c r="Y19" s="71">
        <f t="shared" si="3"/>
        <v>5000</v>
      </c>
      <c r="Z19" s="72">
        <f t="shared" si="6"/>
        <v>5000</v>
      </c>
    </row>
    <row r="20" spans="1:106" ht="30" customHeight="1">
      <c r="A20" s="77"/>
      <c r="B20" s="77">
        <v>52720</v>
      </c>
      <c r="C20" s="77">
        <v>4020099</v>
      </c>
      <c r="D20" s="68" t="s">
        <v>125</v>
      </c>
      <c r="E20" s="77" t="s">
        <v>122</v>
      </c>
      <c r="F20" s="78">
        <v>20000</v>
      </c>
      <c r="G20" s="79"/>
      <c r="H20" s="80"/>
      <c r="I20" s="52">
        <f t="shared" si="8"/>
        <v>0</v>
      </c>
      <c r="J20" s="78"/>
      <c r="K20" s="81"/>
      <c r="L20" s="78"/>
      <c r="M20" s="81"/>
      <c r="N20" s="78"/>
      <c r="O20" s="81"/>
      <c r="P20" s="78"/>
      <c r="Q20" s="81"/>
      <c r="R20" s="51"/>
      <c r="S20" s="81"/>
      <c r="T20" s="51"/>
      <c r="U20" s="51"/>
      <c r="V20" s="81"/>
      <c r="W20" s="78"/>
      <c r="X20" s="81"/>
      <c r="Y20" s="71">
        <f t="shared" si="3"/>
        <v>20000</v>
      </c>
      <c r="Z20" s="72">
        <f t="shared" si="6"/>
        <v>0</v>
      </c>
    </row>
    <row r="21" spans="1:106" ht="30" customHeight="1">
      <c r="A21" s="77"/>
      <c r="B21" s="77">
        <v>52721</v>
      </c>
      <c r="C21" s="77">
        <v>402100</v>
      </c>
      <c r="D21" s="68" t="s">
        <v>126</v>
      </c>
      <c r="E21" s="77" t="s">
        <v>107</v>
      </c>
      <c r="F21" s="78">
        <v>30000</v>
      </c>
      <c r="G21" s="79"/>
      <c r="H21" s="80"/>
      <c r="I21" s="52">
        <f t="shared" si="8"/>
        <v>0</v>
      </c>
      <c r="J21" s="78"/>
      <c r="K21" s="81"/>
      <c r="L21" s="78">
        <v>20000</v>
      </c>
      <c r="M21" s="81"/>
      <c r="N21" s="78"/>
      <c r="O21" s="81"/>
      <c r="P21" s="78"/>
      <c r="Q21" s="81"/>
      <c r="R21" s="51"/>
      <c r="S21" s="81"/>
      <c r="T21" s="51"/>
      <c r="U21" s="51"/>
      <c r="V21" s="81"/>
      <c r="W21" s="78"/>
      <c r="X21" s="81"/>
      <c r="Y21" s="71">
        <f t="shared" si="3"/>
        <v>50000</v>
      </c>
      <c r="Z21" s="72">
        <f t="shared" si="6"/>
        <v>0</v>
      </c>
    </row>
    <row r="22" spans="1:106" ht="30" customHeight="1">
      <c r="A22" s="84"/>
      <c r="B22" s="84">
        <v>52715</v>
      </c>
      <c r="C22" s="84">
        <v>4000683</v>
      </c>
      <c r="D22" s="68" t="s">
        <v>127</v>
      </c>
      <c r="E22" s="84" t="s">
        <v>113</v>
      </c>
      <c r="F22" s="71"/>
      <c r="G22" s="85"/>
      <c r="H22" s="86"/>
      <c r="I22" s="52">
        <f t="shared" si="8"/>
        <v>0</v>
      </c>
      <c r="J22" s="71"/>
      <c r="K22" s="82"/>
      <c r="L22" s="71">
        <v>20000</v>
      </c>
      <c r="M22" s="82">
        <v>20000</v>
      </c>
      <c r="N22" s="78"/>
      <c r="O22" s="81"/>
      <c r="P22" s="78"/>
      <c r="Q22" s="81"/>
      <c r="R22" s="51"/>
      <c r="S22" s="81"/>
      <c r="T22" s="51"/>
      <c r="U22" s="51"/>
      <c r="V22" s="81"/>
      <c r="W22" s="78"/>
      <c r="X22" s="81"/>
      <c r="Y22" s="71">
        <f t="shared" si="3"/>
        <v>20000</v>
      </c>
      <c r="Z22" s="72">
        <f t="shared" si="6"/>
        <v>20000</v>
      </c>
    </row>
    <row r="23" spans="1:106" ht="30" customHeight="1">
      <c r="A23" s="84"/>
      <c r="B23" s="84">
        <v>52716</v>
      </c>
      <c r="C23" s="84">
        <v>4010025</v>
      </c>
      <c r="D23" s="87" t="s">
        <v>128</v>
      </c>
      <c r="E23" s="84" t="s">
        <v>107</v>
      </c>
      <c r="F23" s="71">
        <v>10000</v>
      </c>
      <c r="G23" s="85"/>
      <c r="H23" s="86"/>
      <c r="I23" s="52">
        <f t="shared" si="8"/>
        <v>0</v>
      </c>
      <c r="J23" s="71"/>
      <c r="K23" s="82"/>
      <c r="L23" s="71">
        <v>30000</v>
      </c>
      <c r="M23" s="82"/>
      <c r="N23" s="78"/>
      <c r="O23" s="81"/>
      <c r="P23" s="78">
        <v>450000</v>
      </c>
      <c r="Q23" s="81"/>
      <c r="R23" s="51"/>
      <c r="S23" s="81"/>
      <c r="T23" s="51"/>
      <c r="U23" s="51"/>
      <c r="V23" s="81"/>
      <c r="W23" s="78"/>
      <c r="X23" s="81"/>
      <c r="Y23" s="71">
        <f t="shared" si="3"/>
        <v>490000</v>
      </c>
      <c r="Z23" s="72">
        <f t="shared" si="6"/>
        <v>0</v>
      </c>
    </row>
    <row r="24" spans="1:106" ht="30" customHeight="1">
      <c r="A24" s="84"/>
      <c r="B24" s="84">
        <v>52703</v>
      </c>
      <c r="C24" s="84">
        <v>4010308</v>
      </c>
      <c r="D24" s="68" t="s">
        <v>129</v>
      </c>
      <c r="E24" s="84" t="s">
        <v>105</v>
      </c>
      <c r="F24" s="71"/>
      <c r="G24" s="85"/>
      <c r="H24" s="86"/>
      <c r="I24" s="52">
        <f t="shared" si="8"/>
        <v>0</v>
      </c>
      <c r="J24" s="71"/>
      <c r="K24" s="82"/>
      <c r="L24" s="71">
        <v>15000</v>
      </c>
      <c r="M24" s="82"/>
      <c r="N24" s="78"/>
      <c r="O24" s="81"/>
      <c r="P24" s="78"/>
      <c r="Q24" s="81"/>
      <c r="R24" s="51"/>
      <c r="S24" s="81"/>
      <c r="T24" s="51"/>
      <c r="U24" s="51"/>
      <c r="V24" s="81"/>
      <c r="W24" s="78"/>
      <c r="X24" s="81"/>
      <c r="Y24" s="71">
        <f t="shared" si="3"/>
        <v>15000</v>
      </c>
      <c r="Z24" s="72">
        <f t="shared" si="6"/>
        <v>0</v>
      </c>
    </row>
    <row r="25" spans="1:106" ht="30" customHeight="1">
      <c r="A25" s="84"/>
      <c r="B25" s="84">
        <v>52704</v>
      </c>
      <c r="C25" s="84">
        <v>4010309</v>
      </c>
      <c r="D25" s="68" t="s">
        <v>130</v>
      </c>
      <c r="E25" s="84" t="s">
        <v>107</v>
      </c>
      <c r="F25" s="71">
        <v>10000</v>
      </c>
      <c r="G25" s="85"/>
      <c r="H25" s="86"/>
      <c r="I25" s="52">
        <f t="shared" si="8"/>
        <v>0</v>
      </c>
      <c r="J25" s="71"/>
      <c r="K25" s="82"/>
      <c r="L25" s="71"/>
      <c r="M25" s="82"/>
      <c r="N25" s="78"/>
      <c r="O25" s="81"/>
      <c r="P25" s="78"/>
      <c r="Q25" s="81"/>
      <c r="R25" s="51"/>
      <c r="S25" s="81"/>
      <c r="T25" s="51"/>
      <c r="U25" s="51"/>
      <c r="V25" s="81"/>
      <c r="W25" s="78"/>
      <c r="X25" s="81"/>
      <c r="Y25" s="71">
        <f t="shared" si="3"/>
        <v>10000</v>
      </c>
      <c r="Z25" s="72">
        <f t="shared" si="6"/>
        <v>0</v>
      </c>
    </row>
    <row r="26" spans="1:106" ht="30" customHeight="1">
      <c r="A26" s="84"/>
      <c r="B26" s="84">
        <v>52705</v>
      </c>
      <c r="C26" s="84">
        <v>4010310</v>
      </c>
      <c r="D26" s="68" t="s">
        <v>131</v>
      </c>
      <c r="E26" s="84" t="s">
        <v>132</v>
      </c>
      <c r="F26" s="71"/>
      <c r="G26" s="85"/>
      <c r="H26" s="86"/>
      <c r="I26" s="52">
        <f t="shared" si="8"/>
        <v>0</v>
      </c>
      <c r="J26" s="71"/>
      <c r="K26" s="82"/>
      <c r="L26" s="71">
        <v>15000</v>
      </c>
      <c r="M26" s="82">
        <v>15000</v>
      </c>
      <c r="N26" s="78"/>
      <c r="O26" s="81"/>
      <c r="P26" s="78"/>
      <c r="Q26" s="81"/>
      <c r="R26" s="51"/>
      <c r="S26" s="81"/>
      <c r="T26" s="51"/>
      <c r="U26" s="51"/>
      <c r="V26" s="81"/>
      <c r="W26" s="78"/>
      <c r="X26" s="81"/>
      <c r="Y26" s="71">
        <f t="shared" si="3"/>
        <v>15000</v>
      </c>
      <c r="Z26" s="72">
        <f t="shared" si="6"/>
        <v>15000</v>
      </c>
    </row>
    <row r="27" spans="1:106" ht="30" customHeight="1">
      <c r="A27" s="84"/>
      <c r="B27" s="84">
        <v>52701</v>
      </c>
      <c r="C27" s="84">
        <v>4010311</v>
      </c>
      <c r="D27" s="68" t="s">
        <v>133</v>
      </c>
      <c r="E27" s="84" t="s">
        <v>109</v>
      </c>
      <c r="F27" s="71"/>
      <c r="G27" s="85"/>
      <c r="H27" s="86"/>
      <c r="I27" s="52">
        <f t="shared" si="8"/>
        <v>0</v>
      </c>
      <c r="J27" s="71">
        <v>50000</v>
      </c>
      <c r="K27" s="82"/>
      <c r="L27" s="71"/>
      <c r="M27" s="82"/>
      <c r="N27" s="78"/>
      <c r="O27" s="81"/>
      <c r="P27" s="78"/>
      <c r="Q27" s="81"/>
      <c r="R27" s="51"/>
      <c r="S27" s="81"/>
      <c r="T27" s="51"/>
      <c r="U27" s="51"/>
      <c r="V27" s="81"/>
      <c r="W27" s="78"/>
      <c r="X27" s="81"/>
      <c r="Y27" s="71">
        <f t="shared" si="3"/>
        <v>50000</v>
      </c>
      <c r="Z27" s="72">
        <f t="shared" si="6"/>
        <v>0</v>
      </c>
    </row>
    <row r="28" spans="1:106" ht="30" customHeight="1">
      <c r="A28" s="84"/>
      <c r="B28" s="84">
        <v>52708</v>
      </c>
      <c r="C28" s="84">
        <v>4010312</v>
      </c>
      <c r="D28" s="68" t="s">
        <v>134</v>
      </c>
      <c r="E28" s="84" t="s">
        <v>132</v>
      </c>
      <c r="F28" s="71"/>
      <c r="G28" s="85"/>
      <c r="H28" s="86"/>
      <c r="I28" s="52">
        <f t="shared" si="8"/>
        <v>0</v>
      </c>
      <c r="J28" s="71"/>
      <c r="K28" s="82"/>
      <c r="L28" s="71">
        <v>8000</v>
      </c>
      <c r="M28" s="82"/>
      <c r="N28" s="78"/>
      <c r="O28" s="81"/>
      <c r="P28" s="71"/>
      <c r="Q28" s="82"/>
      <c r="R28" s="51"/>
      <c r="S28" s="82"/>
      <c r="T28" s="51"/>
      <c r="U28" s="88"/>
      <c r="V28" s="82"/>
      <c r="W28" s="78"/>
      <c r="X28" s="82"/>
      <c r="Y28" s="71">
        <f t="shared" si="3"/>
        <v>8000</v>
      </c>
      <c r="Z28" s="72">
        <f t="shared" si="6"/>
        <v>0</v>
      </c>
    </row>
    <row r="29" spans="1:106" s="12" customFormat="1" ht="30" customHeight="1">
      <c r="A29" s="84"/>
      <c r="B29" s="84">
        <v>52713</v>
      </c>
      <c r="C29" s="84">
        <v>4010335</v>
      </c>
      <c r="D29" s="87" t="s">
        <v>135</v>
      </c>
      <c r="E29" s="84" t="s">
        <v>115</v>
      </c>
      <c r="F29" s="89">
        <v>10000</v>
      </c>
      <c r="G29" s="90"/>
      <c r="H29" s="86"/>
      <c r="I29" s="52">
        <f t="shared" si="8"/>
        <v>0</v>
      </c>
      <c r="J29" s="89"/>
      <c r="K29" s="82"/>
      <c r="L29" s="89"/>
      <c r="M29" s="82"/>
      <c r="N29" s="89"/>
      <c r="O29" s="82"/>
      <c r="P29" s="89"/>
      <c r="Q29" s="82"/>
      <c r="R29" s="51"/>
      <c r="S29" s="82"/>
      <c r="T29" s="51">
        <v>10000</v>
      </c>
      <c r="U29" s="88"/>
      <c r="V29" s="82">
        <v>10000</v>
      </c>
      <c r="W29" s="78"/>
      <c r="X29" s="82"/>
      <c r="Y29" s="71">
        <f t="shared" si="3"/>
        <v>20000</v>
      </c>
      <c r="Z29" s="72">
        <f t="shared" si="6"/>
        <v>10000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</row>
    <row r="30" spans="1:106" s="12" customFormat="1" ht="30" customHeight="1">
      <c r="A30" s="84"/>
      <c r="B30" s="84">
        <v>52706</v>
      </c>
      <c r="C30" s="84">
        <v>4010345</v>
      </c>
      <c r="D30" s="68" t="s">
        <v>136</v>
      </c>
      <c r="E30" s="84" t="s">
        <v>132</v>
      </c>
      <c r="F30" s="89"/>
      <c r="G30" s="90"/>
      <c r="H30" s="86"/>
      <c r="I30" s="52">
        <f t="shared" si="8"/>
        <v>0</v>
      </c>
      <c r="J30" s="89"/>
      <c r="K30" s="82"/>
      <c r="L30" s="89">
        <v>2500</v>
      </c>
      <c r="M30" s="82"/>
      <c r="N30" s="89"/>
      <c r="O30" s="82"/>
      <c r="P30" s="89"/>
      <c r="Q30" s="82"/>
      <c r="R30" s="51"/>
      <c r="S30" s="82"/>
      <c r="T30" s="51"/>
      <c r="U30" s="88"/>
      <c r="V30" s="82"/>
      <c r="W30" s="78"/>
      <c r="X30" s="82"/>
      <c r="Y30" s="71">
        <f t="shared" si="3"/>
        <v>2500</v>
      </c>
      <c r="Z30" s="72">
        <f t="shared" si="6"/>
        <v>0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</row>
    <row r="31" spans="1:106" s="12" customFormat="1" ht="30" customHeight="1">
      <c r="A31" s="84"/>
      <c r="B31" s="84"/>
      <c r="C31" s="84">
        <v>4010372</v>
      </c>
      <c r="D31" s="68"/>
      <c r="E31" s="84"/>
      <c r="F31" s="89"/>
      <c r="G31" s="90"/>
      <c r="H31" s="86"/>
      <c r="I31" s="52">
        <f t="shared" si="8"/>
        <v>0</v>
      </c>
      <c r="J31" s="89"/>
      <c r="K31" s="82"/>
      <c r="L31" s="89"/>
      <c r="M31" s="82"/>
      <c r="N31" s="89"/>
      <c r="O31" s="82"/>
      <c r="P31" s="89"/>
      <c r="Q31" s="82"/>
      <c r="R31" s="51"/>
      <c r="S31" s="82"/>
      <c r="T31" s="51"/>
      <c r="U31" s="88"/>
      <c r="V31" s="82"/>
      <c r="W31" s="78"/>
      <c r="X31" s="82"/>
      <c r="Y31" s="71">
        <f t="shared" si="3"/>
        <v>0</v>
      </c>
      <c r="Z31" s="72">
        <f t="shared" si="6"/>
        <v>0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</row>
    <row r="32" spans="1:106" s="12" customFormat="1" ht="30" customHeight="1">
      <c r="A32" s="84"/>
      <c r="B32" s="84">
        <v>52709</v>
      </c>
      <c r="C32" s="84">
        <v>811940</v>
      </c>
      <c r="D32" s="68" t="s">
        <v>137</v>
      </c>
      <c r="E32" s="84" t="s">
        <v>109</v>
      </c>
      <c r="F32" s="89"/>
      <c r="G32" s="90"/>
      <c r="H32" s="86"/>
      <c r="I32" s="52">
        <f t="shared" si="8"/>
        <v>0</v>
      </c>
      <c r="J32" s="89">
        <v>60000</v>
      </c>
      <c r="K32" s="82">
        <v>60000</v>
      </c>
      <c r="L32" s="89">
        <v>20000</v>
      </c>
      <c r="M32" s="82">
        <v>20000</v>
      </c>
      <c r="N32" s="89"/>
      <c r="O32" s="82"/>
      <c r="P32" s="89"/>
      <c r="Q32" s="82"/>
      <c r="R32" s="51"/>
      <c r="S32" s="82"/>
      <c r="T32" s="51"/>
      <c r="U32" s="88"/>
      <c r="V32" s="82"/>
      <c r="W32" s="78"/>
      <c r="X32" s="82"/>
      <c r="Y32" s="71">
        <f t="shared" si="3"/>
        <v>80000</v>
      </c>
      <c r="Z32" s="72">
        <f t="shared" si="6"/>
        <v>80000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</row>
    <row r="33" spans="1:106" s="12" customFormat="1" ht="49.5" customHeight="1">
      <c r="A33" s="84"/>
      <c r="B33" s="84"/>
      <c r="C33" s="84">
        <v>891102</v>
      </c>
      <c r="D33" s="68" t="s">
        <v>138</v>
      </c>
      <c r="E33" s="84" t="s">
        <v>132</v>
      </c>
      <c r="F33" s="89"/>
      <c r="G33" s="90"/>
      <c r="H33" s="86"/>
      <c r="I33" s="52">
        <f t="shared" si="8"/>
        <v>0</v>
      </c>
      <c r="J33" s="89"/>
      <c r="K33" s="82"/>
      <c r="L33" s="89">
        <v>15000</v>
      </c>
      <c r="M33" s="82"/>
      <c r="N33" s="89"/>
      <c r="O33" s="82"/>
      <c r="P33" s="89"/>
      <c r="Q33" s="82"/>
      <c r="R33" s="51"/>
      <c r="S33" s="82"/>
      <c r="T33" s="51"/>
      <c r="U33" s="88"/>
      <c r="V33" s="82"/>
      <c r="W33" s="78"/>
      <c r="X33" s="82"/>
      <c r="Y33" s="71">
        <f t="shared" si="3"/>
        <v>15000</v>
      </c>
      <c r="Z33" s="72">
        <f t="shared" si="6"/>
        <v>0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</row>
    <row r="34" spans="1:106" s="12" customFormat="1" ht="30" customHeight="1">
      <c r="A34" s="84"/>
      <c r="B34" s="84">
        <v>52714</v>
      </c>
      <c r="C34" s="84">
        <v>980867</v>
      </c>
      <c r="D34" s="68" t="s">
        <v>139</v>
      </c>
      <c r="E34" s="84" t="s">
        <v>105</v>
      </c>
      <c r="F34" s="89">
        <v>100000</v>
      </c>
      <c r="G34" s="90">
        <v>20000</v>
      </c>
      <c r="H34" s="86">
        <v>50000</v>
      </c>
      <c r="I34" s="52">
        <f t="shared" si="8"/>
        <v>70000</v>
      </c>
      <c r="J34" s="89"/>
      <c r="K34" s="82"/>
      <c r="L34" s="89"/>
      <c r="M34" s="82"/>
      <c r="N34" s="89"/>
      <c r="O34" s="82"/>
      <c r="P34" s="89"/>
      <c r="Q34" s="82"/>
      <c r="R34" s="51">
        <v>200000</v>
      </c>
      <c r="S34" s="82">
        <v>200000</v>
      </c>
      <c r="T34" s="51"/>
      <c r="U34" s="88"/>
      <c r="V34" s="82"/>
      <c r="W34" s="78"/>
      <c r="X34" s="82"/>
      <c r="Y34" s="71">
        <f t="shared" si="3"/>
        <v>300000</v>
      </c>
      <c r="Z34" s="72">
        <f t="shared" si="6"/>
        <v>270000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</row>
    <row r="35" spans="1:106" s="12" customFormat="1" ht="30" customHeight="1">
      <c r="A35" s="84"/>
      <c r="B35" s="84">
        <v>52711</v>
      </c>
      <c r="C35" s="84">
        <v>990065</v>
      </c>
      <c r="D35" s="68" t="s">
        <v>140</v>
      </c>
      <c r="E35" s="84" t="s">
        <v>105</v>
      </c>
      <c r="F35" s="89">
        <v>10000</v>
      </c>
      <c r="G35" s="90"/>
      <c r="H35" s="86">
        <v>10000</v>
      </c>
      <c r="I35" s="52">
        <f t="shared" si="8"/>
        <v>10000</v>
      </c>
      <c r="J35" s="89"/>
      <c r="K35" s="82"/>
      <c r="L35" s="89"/>
      <c r="M35" s="82"/>
      <c r="N35" s="89"/>
      <c r="O35" s="82"/>
      <c r="P35" s="89"/>
      <c r="Q35" s="82"/>
      <c r="R35" s="51"/>
      <c r="S35" s="82"/>
      <c r="T35" s="51"/>
      <c r="U35" s="88"/>
      <c r="V35" s="82"/>
      <c r="W35" s="78"/>
      <c r="X35" s="82"/>
      <c r="Y35" s="71">
        <f t="shared" si="3"/>
        <v>10000</v>
      </c>
      <c r="Z35" s="72">
        <f t="shared" si="6"/>
        <v>10000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</row>
    <row r="36" spans="1:106" s="12" customFormat="1" ht="30" customHeight="1">
      <c r="A36" s="84"/>
      <c r="B36" s="84">
        <v>52712</v>
      </c>
      <c r="C36" s="84">
        <v>990066</v>
      </c>
      <c r="D36" s="68" t="s">
        <v>141</v>
      </c>
      <c r="E36" s="84" t="s">
        <v>105</v>
      </c>
      <c r="F36" s="89"/>
      <c r="G36" s="90"/>
      <c r="H36" s="86"/>
      <c r="I36" s="52">
        <f t="shared" si="8"/>
        <v>0</v>
      </c>
      <c r="J36" s="89"/>
      <c r="K36" s="82"/>
      <c r="L36" s="89">
        <v>5000</v>
      </c>
      <c r="M36" s="82">
        <v>5000</v>
      </c>
      <c r="N36" s="89"/>
      <c r="O36" s="82"/>
      <c r="P36" s="89"/>
      <c r="Q36" s="82"/>
      <c r="R36" s="51"/>
      <c r="S36" s="82"/>
      <c r="T36" s="51"/>
      <c r="U36" s="88"/>
      <c r="V36" s="82"/>
      <c r="W36" s="78"/>
      <c r="X36" s="82"/>
      <c r="Y36" s="71">
        <f t="shared" si="3"/>
        <v>5000</v>
      </c>
      <c r="Z36" s="72">
        <f t="shared" si="6"/>
        <v>5000</v>
      </c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</row>
    <row r="37" spans="1:106" ht="30" customHeight="1">
      <c r="A37" s="84"/>
      <c r="B37" s="84">
        <v>52723</v>
      </c>
      <c r="C37" s="84">
        <v>4020279</v>
      </c>
      <c r="D37" s="68" t="s">
        <v>142</v>
      </c>
      <c r="E37" s="84" t="s">
        <v>107</v>
      </c>
      <c r="F37" s="89">
        <v>10000</v>
      </c>
      <c r="G37" s="85"/>
      <c r="H37" s="86"/>
      <c r="I37" s="52">
        <f t="shared" si="8"/>
        <v>0</v>
      </c>
      <c r="J37" s="71"/>
      <c r="K37" s="82"/>
      <c r="L37" s="71"/>
      <c r="M37" s="82"/>
      <c r="N37" s="71"/>
      <c r="O37" s="82"/>
      <c r="P37" s="71"/>
      <c r="Q37" s="82"/>
      <c r="R37" s="51"/>
      <c r="S37" s="82"/>
      <c r="T37" s="51"/>
      <c r="U37" s="88"/>
      <c r="V37" s="82"/>
      <c r="W37" s="78"/>
      <c r="X37" s="82"/>
      <c r="Y37" s="71">
        <f t="shared" si="3"/>
        <v>10000</v>
      </c>
      <c r="Z37" s="72">
        <f t="shared" si="6"/>
        <v>0</v>
      </c>
    </row>
    <row r="38" spans="1:106" ht="30" customHeight="1">
      <c r="A38" s="84"/>
      <c r="B38" s="84">
        <v>52724</v>
      </c>
      <c r="C38" s="91">
        <v>4020280</v>
      </c>
      <c r="D38" s="68" t="s">
        <v>143</v>
      </c>
      <c r="E38" s="84" t="s">
        <v>105</v>
      </c>
      <c r="F38" s="71"/>
      <c r="G38" s="85"/>
      <c r="H38" s="86"/>
      <c r="I38" s="52">
        <f t="shared" si="8"/>
        <v>0</v>
      </c>
      <c r="J38" s="71">
        <v>10000</v>
      </c>
      <c r="K38" s="82">
        <v>9889</v>
      </c>
      <c r="L38" s="71"/>
      <c r="M38" s="82"/>
      <c r="N38" s="71"/>
      <c r="O38" s="82"/>
      <c r="P38" s="71"/>
      <c r="Q38" s="82"/>
      <c r="R38" s="51"/>
      <c r="S38" s="82"/>
      <c r="T38" s="51"/>
      <c r="U38" s="88"/>
      <c r="V38" s="82"/>
      <c r="W38" s="78"/>
      <c r="X38" s="82"/>
      <c r="Y38" s="71">
        <f t="shared" si="3"/>
        <v>10000</v>
      </c>
      <c r="Z38" s="72">
        <f t="shared" si="6"/>
        <v>9889</v>
      </c>
    </row>
    <row r="39" spans="1:106" ht="30" customHeight="1">
      <c r="A39" s="84"/>
      <c r="B39" s="84"/>
      <c r="C39" s="84"/>
      <c r="D39" s="68"/>
      <c r="E39" s="84"/>
      <c r="F39" s="71"/>
      <c r="G39" s="85"/>
      <c r="H39" s="86"/>
      <c r="I39" s="52">
        <f t="shared" si="8"/>
        <v>0</v>
      </c>
      <c r="J39" s="71"/>
      <c r="K39" s="82"/>
      <c r="L39" s="71"/>
      <c r="M39" s="82"/>
      <c r="N39" s="71"/>
      <c r="O39" s="82"/>
      <c r="P39" s="71"/>
      <c r="Q39" s="82"/>
      <c r="R39" s="51"/>
      <c r="S39" s="82"/>
      <c r="T39" s="51"/>
      <c r="U39" s="88"/>
      <c r="V39" s="82"/>
      <c r="W39" s="78"/>
      <c r="X39" s="82"/>
      <c r="Y39" s="71">
        <f t="shared" si="3"/>
        <v>0</v>
      </c>
      <c r="Z39" s="72">
        <f t="shared" si="6"/>
        <v>0</v>
      </c>
    </row>
    <row r="40" spans="1:106" ht="30" customHeight="1">
      <c r="A40" s="84"/>
      <c r="B40" s="84"/>
      <c r="C40" s="84"/>
      <c r="D40" s="68"/>
      <c r="E40" s="84"/>
      <c r="F40" s="71"/>
      <c r="G40" s="85"/>
      <c r="H40" s="86"/>
      <c r="I40" s="52">
        <f t="shared" si="8"/>
        <v>0</v>
      </c>
      <c r="J40" s="71"/>
      <c r="K40" s="82"/>
      <c r="L40" s="71"/>
      <c r="M40" s="82"/>
      <c r="N40" s="71"/>
      <c r="O40" s="82"/>
      <c r="P40" s="71"/>
      <c r="Q40" s="82"/>
      <c r="R40" s="51"/>
      <c r="S40" s="82"/>
      <c r="T40" s="51"/>
      <c r="U40" s="88"/>
      <c r="V40" s="82"/>
      <c r="W40" s="78"/>
      <c r="X40" s="82"/>
      <c r="Y40" s="71">
        <f t="shared" si="3"/>
        <v>0</v>
      </c>
      <c r="Z40" s="72">
        <f t="shared" si="6"/>
        <v>0</v>
      </c>
    </row>
    <row r="41" spans="1:106" ht="30" customHeight="1">
      <c r="A41" s="92">
        <v>4</v>
      </c>
      <c r="B41" s="152" t="s">
        <v>144</v>
      </c>
      <c r="C41" s="153"/>
      <c r="D41" s="93" t="s">
        <v>145</v>
      </c>
      <c r="E41" s="94"/>
      <c r="F41" s="95">
        <f>SUM(F42:F43)</f>
        <v>5000</v>
      </c>
      <c r="G41" s="96">
        <f t="shared" ref="G41:Y41" si="9">SUM(G42:G43)</f>
        <v>0</v>
      </c>
      <c r="H41" s="96">
        <f t="shared" si="9"/>
        <v>2500</v>
      </c>
      <c r="I41" s="96">
        <f t="shared" si="9"/>
        <v>2500</v>
      </c>
      <c r="J41" s="95">
        <f t="shared" si="9"/>
        <v>0</v>
      </c>
      <c r="K41" s="95">
        <f t="shared" si="9"/>
        <v>0</v>
      </c>
      <c r="L41" s="95">
        <f t="shared" si="9"/>
        <v>0</v>
      </c>
      <c r="M41" s="95">
        <f t="shared" si="9"/>
        <v>0</v>
      </c>
      <c r="N41" s="95">
        <f t="shared" si="9"/>
        <v>15240</v>
      </c>
      <c r="O41" s="95">
        <f t="shared" si="9"/>
        <v>15240</v>
      </c>
      <c r="P41" s="95">
        <f t="shared" si="9"/>
        <v>0</v>
      </c>
      <c r="Q41" s="95">
        <f t="shared" si="9"/>
        <v>0</v>
      </c>
      <c r="R41" s="95">
        <f t="shared" si="9"/>
        <v>0</v>
      </c>
      <c r="S41" s="95">
        <f t="shared" si="9"/>
        <v>0</v>
      </c>
      <c r="T41" s="95">
        <f t="shared" si="9"/>
        <v>0</v>
      </c>
      <c r="U41" s="95"/>
      <c r="V41" s="95">
        <f t="shared" si="9"/>
        <v>0</v>
      </c>
      <c r="W41" s="95">
        <f t="shared" si="9"/>
        <v>0</v>
      </c>
      <c r="X41" s="95">
        <f t="shared" si="9"/>
        <v>0</v>
      </c>
      <c r="Y41" s="95">
        <f t="shared" si="9"/>
        <v>20240</v>
      </c>
      <c r="Z41" s="95">
        <f>SUM(Z42:Z43)</f>
        <v>17740</v>
      </c>
    </row>
    <row r="42" spans="1:106" ht="30" customHeight="1">
      <c r="A42" s="84"/>
      <c r="B42" s="97">
        <v>52202</v>
      </c>
      <c r="C42" s="84">
        <v>4000240</v>
      </c>
      <c r="D42" s="68" t="s">
        <v>146</v>
      </c>
      <c r="E42" s="84" t="s">
        <v>122</v>
      </c>
      <c r="F42" s="89">
        <v>5000</v>
      </c>
      <c r="G42" s="85"/>
      <c r="H42" s="86">
        <v>2500</v>
      </c>
      <c r="I42" s="52">
        <f t="shared" si="8"/>
        <v>2500</v>
      </c>
      <c r="J42" s="71"/>
      <c r="K42" s="82"/>
      <c r="L42" s="71"/>
      <c r="M42" s="82"/>
      <c r="N42" s="71"/>
      <c r="O42" s="82"/>
      <c r="P42" s="98"/>
      <c r="Q42" s="82"/>
      <c r="R42" s="51"/>
      <c r="S42" s="82"/>
      <c r="T42" s="51"/>
      <c r="U42" s="88"/>
      <c r="V42" s="82"/>
      <c r="W42" s="98"/>
      <c r="X42" s="82"/>
      <c r="Y42" s="71">
        <f t="shared" si="3"/>
        <v>5000</v>
      </c>
      <c r="Z42" s="72">
        <f t="shared" si="6"/>
        <v>2500</v>
      </c>
    </row>
    <row r="43" spans="1:106" ht="30" customHeight="1">
      <c r="A43" s="84"/>
      <c r="B43" s="84"/>
      <c r="C43" s="84"/>
      <c r="D43" s="99" t="s">
        <v>147</v>
      </c>
      <c r="E43" s="84" t="s">
        <v>122</v>
      </c>
      <c r="F43" s="71"/>
      <c r="G43" s="85"/>
      <c r="H43" s="86"/>
      <c r="I43" s="52">
        <f t="shared" si="8"/>
        <v>0</v>
      </c>
      <c r="J43" s="71"/>
      <c r="K43" s="82"/>
      <c r="L43" s="71"/>
      <c r="M43" s="82"/>
      <c r="N43" s="71">
        <v>15240</v>
      </c>
      <c r="O43" s="82">
        <v>15240</v>
      </c>
      <c r="P43" s="71"/>
      <c r="Q43" s="82"/>
      <c r="R43" s="51"/>
      <c r="S43" s="82"/>
      <c r="T43" s="51"/>
      <c r="U43" s="88"/>
      <c r="V43" s="82"/>
      <c r="W43" s="98"/>
      <c r="X43" s="82"/>
      <c r="Y43" s="71">
        <f t="shared" si="3"/>
        <v>15240</v>
      </c>
      <c r="Z43" s="72">
        <f t="shared" si="6"/>
        <v>15240</v>
      </c>
    </row>
    <row r="44" spans="1:106" s="11" customFormat="1" ht="30" customHeight="1">
      <c r="A44" s="73">
        <v>5</v>
      </c>
      <c r="B44" s="150" t="s">
        <v>148</v>
      </c>
      <c r="C44" s="151"/>
      <c r="D44" s="83" t="s">
        <v>149</v>
      </c>
      <c r="E44" s="73"/>
      <c r="F44" s="75">
        <f>SUM(F45:F46)</f>
        <v>0</v>
      </c>
      <c r="G44" s="76">
        <f t="shared" ref="G44:Y44" si="10">SUM(G45:G46)</f>
        <v>0</v>
      </c>
      <c r="H44" s="76">
        <f t="shared" si="10"/>
        <v>0</v>
      </c>
      <c r="I44" s="76">
        <f t="shared" si="10"/>
        <v>0</v>
      </c>
      <c r="J44" s="75">
        <f t="shared" si="10"/>
        <v>0</v>
      </c>
      <c r="K44" s="75">
        <f t="shared" si="10"/>
        <v>0</v>
      </c>
      <c r="L44" s="75">
        <f t="shared" si="10"/>
        <v>0</v>
      </c>
      <c r="M44" s="75">
        <f t="shared" si="10"/>
        <v>0</v>
      </c>
      <c r="N44" s="75">
        <f t="shared" si="10"/>
        <v>10000</v>
      </c>
      <c r="O44" s="75">
        <f t="shared" si="10"/>
        <v>10000</v>
      </c>
      <c r="P44" s="75">
        <f t="shared" si="10"/>
        <v>0</v>
      </c>
      <c r="Q44" s="75">
        <f t="shared" si="10"/>
        <v>0</v>
      </c>
      <c r="R44" s="75">
        <f t="shared" si="10"/>
        <v>100000</v>
      </c>
      <c r="S44" s="75">
        <f t="shared" si="10"/>
        <v>100000</v>
      </c>
      <c r="T44" s="75">
        <f t="shared" si="10"/>
        <v>0</v>
      </c>
      <c r="U44" s="75"/>
      <c r="V44" s="75">
        <f t="shared" si="10"/>
        <v>0</v>
      </c>
      <c r="W44" s="75">
        <f t="shared" si="10"/>
        <v>20000</v>
      </c>
      <c r="X44" s="75">
        <f t="shared" si="10"/>
        <v>20000</v>
      </c>
      <c r="Y44" s="75">
        <f t="shared" si="10"/>
        <v>130000</v>
      </c>
      <c r="Z44" s="75">
        <f>SUM(Z45:Z46)</f>
        <v>130000</v>
      </c>
    </row>
    <row r="45" spans="1:106" ht="30" customHeight="1">
      <c r="A45" s="84"/>
      <c r="B45" s="97">
        <v>53201</v>
      </c>
      <c r="C45" s="84">
        <v>4000682</v>
      </c>
      <c r="D45" s="68" t="s">
        <v>150</v>
      </c>
      <c r="E45" s="84" t="s">
        <v>122</v>
      </c>
      <c r="F45" s="71"/>
      <c r="G45" s="85"/>
      <c r="H45" s="86"/>
      <c r="I45" s="52">
        <f t="shared" ref="I45:I46" si="11">H45+G45</f>
        <v>0</v>
      </c>
      <c r="J45" s="71"/>
      <c r="K45" s="82"/>
      <c r="L45" s="71"/>
      <c r="M45" s="82"/>
      <c r="N45" s="71">
        <v>10000</v>
      </c>
      <c r="O45" s="82">
        <v>10000</v>
      </c>
      <c r="P45" s="71"/>
      <c r="Q45" s="82"/>
      <c r="R45" s="51">
        <v>100000</v>
      </c>
      <c r="S45" s="82">
        <v>100000</v>
      </c>
      <c r="T45" s="51"/>
      <c r="U45" s="88"/>
      <c r="V45" s="82"/>
      <c r="W45" s="71">
        <v>20000</v>
      </c>
      <c r="X45" s="82">
        <v>20000</v>
      </c>
      <c r="Y45" s="71">
        <f t="shared" si="3"/>
        <v>130000</v>
      </c>
      <c r="Z45" s="72">
        <f t="shared" si="6"/>
        <v>130000</v>
      </c>
    </row>
    <row r="46" spans="1:106" ht="30" customHeight="1">
      <c r="A46" s="84"/>
      <c r="B46" s="97"/>
      <c r="C46" s="84"/>
      <c r="D46" s="99"/>
      <c r="E46" s="84"/>
      <c r="F46" s="71"/>
      <c r="G46" s="85"/>
      <c r="H46" s="86"/>
      <c r="I46" s="52">
        <f t="shared" si="11"/>
        <v>0</v>
      </c>
      <c r="J46" s="71"/>
      <c r="K46" s="82"/>
      <c r="L46" s="71"/>
      <c r="M46" s="82"/>
      <c r="N46" s="71"/>
      <c r="O46" s="82"/>
      <c r="P46" s="71"/>
      <c r="Q46" s="82"/>
      <c r="R46" s="51"/>
      <c r="S46" s="82"/>
      <c r="T46" s="51"/>
      <c r="U46" s="88"/>
      <c r="V46" s="82"/>
      <c r="W46" s="71"/>
      <c r="X46" s="82"/>
      <c r="Y46" s="71">
        <f t="shared" si="3"/>
        <v>0</v>
      </c>
      <c r="Z46" s="72">
        <f t="shared" si="6"/>
        <v>0</v>
      </c>
    </row>
    <row r="47" spans="1:106" s="11" customFormat="1" ht="33.75" customHeight="1">
      <c r="A47" s="73">
        <v>6</v>
      </c>
      <c r="B47" s="150" t="s">
        <v>151</v>
      </c>
      <c r="C47" s="151"/>
      <c r="D47" s="83" t="s">
        <v>152</v>
      </c>
      <c r="E47" s="73"/>
      <c r="F47" s="75">
        <f>SUM(F48:F49)</f>
        <v>0</v>
      </c>
      <c r="G47" s="76">
        <f t="shared" ref="G47:Z47" si="12">SUM(G48:G49)</f>
        <v>0</v>
      </c>
      <c r="H47" s="76">
        <f t="shared" si="12"/>
        <v>0</v>
      </c>
      <c r="I47" s="76">
        <f t="shared" si="12"/>
        <v>0</v>
      </c>
      <c r="J47" s="75">
        <f t="shared" si="12"/>
        <v>50000</v>
      </c>
      <c r="K47" s="75">
        <f t="shared" si="12"/>
        <v>0</v>
      </c>
      <c r="L47" s="75">
        <f t="shared" si="12"/>
        <v>150000</v>
      </c>
      <c r="M47" s="75">
        <f t="shared" si="12"/>
        <v>63630</v>
      </c>
      <c r="N47" s="75">
        <f t="shared" si="12"/>
        <v>0</v>
      </c>
      <c r="O47" s="75">
        <f t="shared" si="12"/>
        <v>0</v>
      </c>
      <c r="P47" s="75">
        <f t="shared" si="12"/>
        <v>0</v>
      </c>
      <c r="Q47" s="75">
        <f t="shared" si="12"/>
        <v>0</v>
      </c>
      <c r="R47" s="75">
        <f t="shared" si="12"/>
        <v>0</v>
      </c>
      <c r="S47" s="75">
        <f t="shared" si="12"/>
        <v>0</v>
      </c>
      <c r="T47" s="75">
        <f t="shared" si="12"/>
        <v>0</v>
      </c>
      <c r="U47" s="75"/>
      <c r="V47" s="75">
        <f t="shared" si="12"/>
        <v>0</v>
      </c>
      <c r="W47" s="75">
        <f t="shared" si="12"/>
        <v>0</v>
      </c>
      <c r="X47" s="75">
        <f t="shared" si="12"/>
        <v>0</v>
      </c>
      <c r="Y47" s="75">
        <f t="shared" si="12"/>
        <v>200000</v>
      </c>
      <c r="Z47" s="75">
        <f t="shared" si="12"/>
        <v>63630</v>
      </c>
    </row>
    <row r="48" spans="1:106" ht="30" customHeight="1">
      <c r="A48" s="84"/>
      <c r="B48" s="97"/>
      <c r="C48" s="84">
        <v>4010377</v>
      </c>
      <c r="D48" s="68" t="s">
        <v>152</v>
      </c>
      <c r="E48" s="84" t="s">
        <v>122</v>
      </c>
      <c r="F48" s="71"/>
      <c r="G48" s="85"/>
      <c r="H48" s="86"/>
      <c r="I48" s="52">
        <f t="shared" ref="I48:I49" si="13">H48+G48</f>
        <v>0</v>
      </c>
      <c r="J48" s="71">
        <v>50000</v>
      </c>
      <c r="K48" s="82"/>
      <c r="L48" s="71">
        <v>150000</v>
      </c>
      <c r="M48" s="82">
        <v>63630</v>
      </c>
      <c r="N48" s="71"/>
      <c r="O48" s="82"/>
      <c r="P48" s="71"/>
      <c r="Q48" s="82"/>
      <c r="R48" s="51"/>
      <c r="S48" s="82"/>
      <c r="T48" s="51"/>
      <c r="U48" s="88"/>
      <c r="V48" s="82"/>
      <c r="W48" s="71"/>
      <c r="X48" s="82"/>
      <c r="Y48" s="71">
        <f t="shared" si="3"/>
        <v>200000</v>
      </c>
      <c r="Z48" s="72">
        <f t="shared" si="6"/>
        <v>63630</v>
      </c>
    </row>
    <row r="49" spans="1:26" ht="30" customHeight="1" thickBot="1">
      <c r="A49" s="84"/>
      <c r="B49" s="97"/>
      <c r="C49" s="84"/>
      <c r="D49" s="99"/>
      <c r="E49" s="84"/>
      <c r="F49" s="71"/>
      <c r="G49" s="85"/>
      <c r="H49" s="86"/>
      <c r="I49" s="52">
        <f t="shared" si="13"/>
        <v>0</v>
      </c>
      <c r="J49" s="71"/>
      <c r="K49" s="82"/>
      <c r="L49" s="71"/>
      <c r="M49" s="82"/>
      <c r="N49" s="71"/>
      <c r="O49" s="82"/>
      <c r="P49" s="71"/>
      <c r="Q49" s="82"/>
      <c r="R49" s="51"/>
      <c r="S49" s="82"/>
      <c r="T49" s="51"/>
      <c r="U49" s="88"/>
      <c r="V49" s="82"/>
      <c r="W49" s="71"/>
      <c r="X49" s="82"/>
      <c r="Y49" s="71">
        <f t="shared" si="3"/>
        <v>0</v>
      </c>
      <c r="Z49" s="72">
        <f t="shared" si="6"/>
        <v>0</v>
      </c>
    </row>
    <row r="50" spans="1:26" ht="30" customHeight="1" thickBot="1">
      <c r="A50" s="132" t="s">
        <v>153</v>
      </c>
      <c r="B50" s="133"/>
      <c r="C50" s="133"/>
      <c r="D50" s="133"/>
      <c r="E50" s="134"/>
      <c r="F50" s="100">
        <f t="shared" ref="F50:X50" si="14">F7+F11+F15+F41+F44+F47</f>
        <v>385000</v>
      </c>
      <c r="G50" s="100">
        <f t="shared" si="14"/>
        <v>51000</v>
      </c>
      <c r="H50" s="101">
        <f t="shared" si="14"/>
        <v>170640</v>
      </c>
      <c r="I50" s="101">
        <f t="shared" si="14"/>
        <v>221640</v>
      </c>
      <c r="J50" s="100">
        <f t="shared" si="14"/>
        <v>338832</v>
      </c>
      <c r="K50" s="101">
        <f t="shared" si="14"/>
        <v>223721</v>
      </c>
      <c r="L50" s="100">
        <f t="shared" si="14"/>
        <v>926668</v>
      </c>
      <c r="M50" s="101">
        <f t="shared" si="14"/>
        <v>700080</v>
      </c>
      <c r="N50" s="100">
        <f t="shared" si="14"/>
        <v>25240</v>
      </c>
      <c r="O50" s="101">
        <f t="shared" si="14"/>
        <v>25240</v>
      </c>
      <c r="P50" s="100">
        <f t="shared" si="14"/>
        <v>450000</v>
      </c>
      <c r="Q50" s="101">
        <f t="shared" si="14"/>
        <v>0</v>
      </c>
      <c r="R50" s="100">
        <f t="shared" si="14"/>
        <v>300000</v>
      </c>
      <c r="S50" s="101">
        <f t="shared" si="14"/>
        <v>300000</v>
      </c>
      <c r="T50" s="100">
        <f t="shared" si="14"/>
        <v>140000</v>
      </c>
      <c r="U50" s="100">
        <f t="shared" si="14"/>
        <v>66650</v>
      </c>
      <c r="V50" s="101">
        <f t="shared" si="14"/>
        <v>73350</v>
      </c>
      <c r="W50" s="100">
        <f t="shared" si="14"/>
        <v>20000</v>
      </c>
      <c r="X50" s="101">
        <f t="shared" si="14"/>
        <v>20000</v>
      </c>
      <c r="Y50" s="131">
        <f t="shared" ref="Y50" si="15">W50+T50+R50+P50+N50+L50+J50+F50</f>
        <v>2585740</v>
      </c>
      <c r="Z50" s="100">
        <f>Z7+Z11+Z15+Z41+Z44+Z47</f>
        <v>1630681</v>
      </c>
    </row>
    <row r="51" spans="1:26" ht="30" customHeight="1" thickBot="1">
      <c r="A51" s="13"/>
      <c r="B51" s="13"/>
      <c r="C51" s="13"/>
      <c r="D51" s="13"/>
      <c r="E51" s="13"/>
      <c r="F51" s="14"/>
      <c r="G51" s="15"/>
      <c r="H51" s="15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30" customHeight="1" thickTop="1" thickBot="1">
      <c r="D52" s="184" t="s">
        <v>195</v>
      </c>
      <c r="E52" s="102" t="s">
        <v>14</v>
      </c>
      <c r="F52" s="102"/>
      <c r="G52" s="103"/>
      <c r="H52" s="104" t="s">
        <v>95</v>
      </c>
      <c r="I52" s="105"/>
      <c r="K52" s="106"/>
      <c r="Z52" t="s">
        <v>192</v>
      </c>
    </row>
    <row r="53" spans="1:26" ht="39" customHeight="1" thickTop="1">
      <c r="D53" s="107" t="s">
        <v>196</v>
      </c>
      <c r="E53" s="108">
        <f>F50+J50+L50</f>
        <v>1650500</v>
      </c>
      <c r="F53" s="109" t="e">
        <f>#REF!+#REF!</f>
        <v>#REF!</v>
      </c>
      <c r="G53" s="110"/>
      <c r="H53" s="111">
        <f>I6+K6+M6</f>
        <v>1145441</v>
      </c>
      <c r="I53" s="112"/>
      <c r="J53" s="106"/>
    </row>
    <row r="54" spans="1:26" ht="30" customHeight="1">
      <c r="D54" s="113" t="str">
        <f>N3</f>
        <v xml:space="preserve">ردیف (3-530000) موضوع بازپرداخت فروش و واگذاری اموال منقول و غیر منقول دولتی </v>
      </c>
      <c r="E54" s="114">
        <f>N6</f>
        <v>25240</v>
      </c>
      <c r="F54" s="115"/>
      <c r="G54" s="116"/>
      <c r="H54" s="117">
        <f>O6</f>
        <v>25240</v>
      </c>
      <c r="I54" s="112"/>
      <c r="L54" s="106"/>
      <c r="P54" s="106"/>
    </row>
    <row r="55" spans="1:26" ht="30" customHeight="1">
      <c r="D55" s="113" t="str">
        <f>P3</f>
        <v>ردیف 7-550000 « مطالعه ، راهبری و ایجاد زیرساختهای توسعه منطقه مکوران»</v>
      </c>
      <c r="E55" s="114">
        <f>P6</f>
        <v>450000</v>
      </c>
      <c r="F55" s="115"/>
      <c r="G55" s="116"/>
      <c r="H55" s="117">
        <f>Q6</f>
        <v>0</v>
      </c>
      <c r="I55" s="112"/>
      <c r="L55" s="106"/>
      <c r="P55" s="106"/>
    </row>
    <row r="56" spans="1:26" ht="30" customHeight="1">
      <c r="D56" s="113" t="str">
        <f>R3</f>
        <v>ردیف (530000-30) اعتبارات  طلبکاران و ایفای تعهدات موضوع بند (ب) تبصره 5 قانون بوجه سال 1402</v>
      </c>
      <c r="E56" s="114">
        <f>R6</f>
        <v>300000</v>
      </c>
      <c r="F56" s="115"/>
      <c r="G56" s="116"/>
      <c r="H56" s="117">
        <f>S6</f>
        <v>300000</v>
      </c>
      <c r="I56" s="112"/>
      <c r="L56" s="106"/>
      <c r="P56" s="106"/>
    </row>
    <row r="57" spans="1:26" ht="30" customHeight="1">
      <c r="D57" s="113" t="str">
        <f>T3</f>
        <v>اعتبارات موضوع اجرایی قانون متوازن از امکانات کشور (توازن استانی) 550000-13</v>
      </c>
      <c r="E57" s="114">
        <f>T6</f>
        <v>140000</v>
      </c>
      <c r="F57" s="115"/>
      <c r="G57" s="116"/>
      <c r="H57" s="117">
        <f>V6</f>
        <v>73350</v>
      </c>
      <c r="I57" s="112"/>
      <c r="L57" s="106"/>
      <c r="P57" s="106"/>
    </row>
    <row r="58" spans="1:26" ht="30" customHeight="1">
      <c r="D58" s="118" t="str">
        <f>W3</f>
        <v xml:space="preserve">ردیف (550000-39) - برگشت مازاد درآمد های استانی </v>
      </c>
      <c r="E58" s="114">
        <f>W6</f>
        <v>20000</v>
      </c>
      <c r="F58" s="115"/>
      <c r="G58" s="116"/>
      <c r="H58" s="117">
        <f>X6</f>
        <v>20000</v>
      </c>
      <c r="I58" s="112"/>
      <c r="L58" s="106"/>
      <c r="P58" s="106"/>
    </row>
    <row r="59" spans="1:26" ht="30" customHeight="1">
      <c r="D59" s="118" t="e">
        <f>#REF!</f>
        <v>#REF!</v>
      </c>
      <c r="E59" s="114" t="e">
        <f>#REF!</f>
        <v>#REF!</v>
      </c>
      <c r="F59" s="115"/>
      <c r="G59" s="116"/>
      <c r="H59" s="117" t="e">
        <f>#REF!</f>
        <v>#REF!</v>
      </c>
      <c r="I59" s="112"/>
      <c r="N59" s="106"/>
      <c r="P59" s="106"/>
    </row>
    <row r="60" spans="1:26" ht="30" customHeight="1">
      <c r="D60" s="118" t="e">
        <f>#REF!</f>
        <v>#REF!</v>
      </c>
      <c r="E60" s="114" t="e">
        <f>#REF!</f>
        <v>#REF!</v>
      </c>
      <c r="F60" s="115"/>
      <c r="G60" s="116"/>
      <c r="H60" s="117" t="e">
        <f>#REF!</f>
        <v>#REF!</v>
      </c>
      <c r="I60" s="112"/>
    </row>
    <row r="61" spans="1:26" ht="30" customHeight="1" thickBot="1">
      <c r="D61" s="119"/>
      <c r="E61" s="120"/>
      <c r="F61" s="121"/>
      <c r="G61" s="122"/>
      <c r="H61" s="123"/>
      <c r="I61" s="112"/>
    </row>
    <row r="62" spans="1:26" ht="30" customHeight="1" thickTop="1" thickBot="1">
      <c r="D62" s="124" t="s">
        <v>16</v>
      </c>
      <c r="E62" s="125" t="e">
        <f>SUM(E53:E61)</f>
        <v>#REF!</v>
      </c>
      <c r="F62" s="126"/>
      <c r="G62" s="127"/>
      <c r="H62" s="128" t="e">
        <f>SUM(H53:H59)</f>
        <v>#REF!</v>
      </c>
      <c r="I62" s="129"/>
      <c r="J62" s="106" t="e">
        <f>H62+J53</f>
        <v>#REF!</v>
      </c>
    </row>
    <row r="63" spans="1:26" ht="15.75" thickTop="1">
      <c r="E63" s="8"/>
      <c r="F63" s="8"/>
      <c r="G63" s="130"/>
    </row>
    <row r="64" spans="1:26">
      <c r="E64" s="8"/>
      <c r="F64" s="8"/>
      <c r="G64" s="130"/>
    </row>
  </sheetData>
  <mergeCells count="34">
    <mergeCell ref="N3:O3"/>
    <mergeCell ref="P3:Q3"/>
    <mergeCell ref="Z2:Z5"/>
    <mergeCell ref="B7:C7"/>
    <mergeCell ref="B11:C11"/>
    <mergeCell ref="B15:C15"/>
    <mergeCell ref="B41:C41"/>
    <mergeCell ref="R3:S3"/>
    <mergeCell ref="W4:W5"/>
    <mergeCell ref="N4:N5"/>
    <mergeCell ref="O4:O5"/>
    <mergeCell ref="P4:P5"/>
    <mergeCell ref="Q4:Q5"/>
    <mergeCell ref="R4:R5"/>
    <mergeCell ref="S4:S5"/>
    <mergeCell ref="B2:B5"/>
    <mergeCell ref="C2:C5"/>
    <mergeCell ref="D2:D5"/>
    <mergeCell ref="A50:E50"/>
    <mergeCell ref="T3:V3"/>
    <mergeCell ref="W3:X3"/>
    <mergeCell ref="X4:X5"/>
    <mergeCell ref="Y2:Y5"/>
    <mergeCell ref="B44:C44"/>
    <mergeCell ref="B47:C47"/>
    <mergeCell ref="A2:A5"/>
    <mergeCell ref="E2:E5"/>
    <mergeCell ref="F2:Q2"/>
    <mergeCell ref="F4:F5"/>
    <mergeCell ref="G4:I4"/>
    <mergeCell ref="J4:K4"/>
    <mergeCell ref="L4:M4"/>
    <mergeCell ref="F3:I3"/>
    <mergeCell ref="J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DA7F-4B39-44EB-B915-AE062E156E75}">
  <dimension ref="B4:E76"/>
  <sheetViews>
    <sheetView rightToLeft="1" workbookViewId="0">
      <selection activeCell="D84" sqref="D84"/>
    </sheetView>
  </sheetViews>
  <sheetFormatPr defaultRowHeight="15"/>
  <cols>
    <col min="3" max="3" width="37.5703125" customWidth="1"/>
    <col min="4" max="4" width="17.7109375" customWidth="1"/>
    <col min="5" max="5" width="22.42578125" customWidth="1"/>
  </cols>
  <sheetData>
    <row r="4" spans="2:5">
      <c r="C4" t="s">
        <v>154</v>
      </c>
    </row>
    <row r="5" spans="2:5">
      <c r="C5" t="s">
        <v>11</v>
      </c>
    </row>
    <row r="6" spans="2:5">
      <c r="B6" s="21" t="s">
        <v>12</v>
      </c>
      <c r="C6" s="21" t="s">
        <v>13</v>
      </c>
      <c r="D6" s="169" t="s">
        <v>14</v>
      </c>
      <c r="E6" s="169" t="s">
        <v>15</v>
      </c>
    </row>
    <row r="7" spans="2:5" ht="20.100000000000001" customHeight="1">
      <c r="B7" s="22"/>
      <c r="C7" s="22"/>
      <c r="D7" s="170"/>
      <c r="E7" s="170"/>
    </row>
    <row r="8" spans="2:5" ht="20.100000000000001" customHeight="1">
      <c r="B8" s="23"/>
      <c r="C8" s="24" t="s">
        <v>16</v>
      </c>
      <c r="D8" s="25">
        <f>SUM(D9+D24+D63+D72)</f>
        <v>494789</v>
      </c>
      <c r="E8" s="25">
        <f>SUM(E9+E24+E63+E72)</f>
        <v>494789</v>
      </c>
    </row>
    <row r="9" spans="2:5" ht="20.100000000000001" customHeight="1">
      <c r="B9" s="26">
        <v>10000</v>
      </c>
      <c r="C9" s="27" t="s">
        <v>17</v>
      </c>
      <c r="D9" s="28">
        <f>SUM(D10+D14)</f>
        <v>293405</v>
      </c>
      <c r="E9" s="28">
        <f>SUM(E10+E14)</f>
        <v>293405</v>
      </c>
    </row>
    <row r="10" spans="2:5" ht="20.100000000000001" customHeight="1">
      <c r="B10" s="29"/>
      <c r="C10" s="30" t="s">
        <v>18</v>
      </c>
      <c r="D10" s="31">
        <f>SUM(D11:D13)</f>
        <v>121570</v>
      </c>
      <c r="E10" s="31">
        <f>SUM(E11:E13)</f>
        <v>121570</v>
      </c>
    </row>
    <row r="11" spans="2:5" ht="19.899999999999999" customHeight="1">
      <c r="B11" s="32">
        <v>10101</v>
      </c>
      <c r="C11" s="24" t="s">
        <v>19</v>
      </c>
      <c r="D11" s="25">
        <v>101364</v>
      </c>
      <c r="E11" s="25">
        <v>101364</v>
      </c>
    </row>
    <row r="12" spans="2:5" ht="27.6" customHeight="1">
      <c r="B12" s="32">
        <v>10102</v>
      </c>
      <c r="C12" s="24" t="s">
        <v>20</v>
      </c>
      <c r="D12" s="25">
        <v>12989</v>
      </c>
      <c r="E12" s="25">
        <v>12989</v>
      </c>
    </row>
    <row r="13" spans="2:5" ht="20.100000000000001" customHeight="1">
      <c r="B13" s="32">
        <v>10199</v>
      </c>
      <c r="C13" s="24" t="s">
        <v>21</v>
      </c>
      <c r="D13" s="25">
        <v>7217</v>
      </c>
      <c r="E13" s="25">
        <v>7217</v>
      </c>
    </row>
    <row r="14" spans="2:5" ht="20.100000000000001" customHeight="1">
      <c r="B14" s="29"/>
      <c r="C14" s="30" t="s">
        <v>22</v>
      </c>
      <c r="D14" s="31">
        <f>SUM(D15:D23)</f>
        <v>171835</v>
      </c>
      <c r="E14" s="31">
        <f>SUM(E15:E23)</f>
        <v>171835</v>
      </c>
    </row>
    <row r="15" spans="2:5" ht="20.100000000000001" customHeight="1">
      <c r="B15" s="32">
        <v>10202</v>
      </c>
      <c r="C15" s="24" t="s">
        <v>23</v>
      </c>
      <c r="D15" s="25">
        <v>23916</v>
      </c>
      <c r="E15" s="25">
        <v>23916</v>
      </c>
    </row>
    <row r="16" spans="2:5" ht="20.100000000000001" customHeight="1">
      <c r="B16" s="32">
        <v>10201</v>
      </c>
      <c r="C16" s="24" t="s">
        <v>24</v>
      </c>
      <c r="D16" s="25">
        <v>4926</v>
      </c>
      <c r="E16" s="25">
        <v>4926</v>
      </c>
    </row>
    <row r="17" spans="2:5" ht="20.100000000000001" customHeight="1">
      <c r="B17" s="32">
        <v>10203</v>
      </c>
      <c r="C17" s="24" t="s">
        <v>25</v>
      </c>
      <c r="D17" s="25">
        <v>1027</v>
      </c>
      <c r="E17" s="25">
        <v>1027</v>
      </c>
    </row>
    <row r="18" spans="2:5" ht="20.100000000000001" customHeight="1">
      <c r="B18" s="32">
        <v>10205</v>
      </c>
      <c r="C18" s="24" t="s">
        <v>26</v>
      </c>
      <c r="D18" s="25">
        <v>4644</v>
      </c>
      <c r="E18" s="25">
        <v>4644</v>
      </c>
    </row>
    <row r="19" spans="2:5" ht="20.100000000000001" customHeight="1">
      <c r="B19" s="32">
        <v>10206</v>
      </c>
      <c r="C19" s="24" t="s">
        <v>27</v>
      </c>
      <c r="D19" s="25">
        <v>19957</v>
      </c>
      <c r="E19" s="25">
        <v>19957</v>
      </c>
    </row>
    <row r="20" spans="2:5" ht="20.100000000000001" customHeight="1">
      <c r="B20" s="32">
        <v>10207</v>
      </c>
      <c r="C20" s="24" t="s">
        <v>28</v>
      </c>
      <c r="D20" s="25">
        <v>18207</v>
      </c>
      <c r="E20" s="25">
        <v>18207</v>
      </c>
    </row>
    <row r="21" spans="2:5" ht="20.100000000000001" customHeight="1">
      <c r="B21" s="32">
        <v>10211</v>
      </c>
      <c r="C21" s="24" t="s">
        <v>29</v>
      </c>
      <c r="D21" s="25">
        <v>18667</v>
      </c>
      <c r="E21" s="25">
        <v>18667</v>
      </c>
    </row>
    <row r="22" spans="2:5" ht="20.100000000000001" customHeight="1">
      <c r="B22" s="32">
        <v>10212</v>
      </c>
      <c r="C22" s="24" t="s">
        <v>30</v>
      </c>
      <c r="D22" s="25">
        <v>79654</v>
      </c>
      <c r="E22" s="25">
        <v>79654</v>
      </c>
    </row>
    <row r="23" spans="2:5" ht="20.100000000000001" customHeight="1">
      <c r="B23" s="32">
        <v>10214</v>
      </c>
      <c r="C23" s="24" t="s">
        <v>31</v>
      </c>
      <c r="D23" s="25">
        <v>837</v>
      </c>
      <c r="E23" s="25">
        <v>837</v>
      </c>
    </row>
    <row r="24" spans="2:5" ht="20.100000000000001" customHeight="1">
      <c r="B24" s="26">
        <v>20000</v>
      </c>
      <c r="C24" s="27" t="s">
        <v>32</v>
      </c>
      <c r="D24" s="28">
        <f>SUM(D25+D28+D40+D44+D49+D52+D55+D59)</f>
        <v>107811</v>
      </c>
      <c r="E24" s="28">
        <f>SUM(E25+E28+E40+E44+E49+E52+E55+E59)</f>
        <v>107811</v>
      </c>
    </row>
    <row r="25" spans="2:5" ht="20.100000000000001" customHeight="1">
      <c r="B25" s="29"/>
      <c r="C25" s="30" t="s">
        <v>33</v>
      </c>
      <c r="D25" s="33">
        <f>SUM(D26:D27)</f>
        <v>0</v>
      </c>
      <c r="E25" s="33">
        <f>SUM(E26:E27)</f>
        <v>0</v>
      </c>
    </row>
    <row r="26" spans="2:5" ht="20.100000000000001" customHeight="1">
      <c r="B26" s="32">
        <v>20102</v>
      </c>
      <c r="C26" s="24" t="s">
        <v>34</v>
      </c>
      <c r="D26" s="34">
        <v>0</v>
      </c>
      <c r="E26" s="34">
        <v>0</v>
      </c>
    </row>
    <row r="27" spans="2:5" ht="20.100000000000001" customHeight="1">
      <c r="B27" s="32">
        <v>20104</v>
      </c>
      <c r="C27" s="24" t="s">
        <v>35</v>
      </c>
      <c r="D27" s="25">
        <v>0</v>
      </c>
      <c r="E27" s="25">
        <v>0</v>
      </c>
    </row>
    <row r="28" spans="2:5" ht="20.100000000000001" customHeight="1">
      <c r="B28" s="29"/>
      <c r="C28" s="30" t="s">
        <v>36</v>
      </c>
      <c r="D28" s="33">
        <f>SUM(D29:D39)</f>
        <v>101648</v>
      </c>
      <c r="E28" s="33">
        <f>SUM(E29:E39)</f>
        <v>101648</v>
      </c>
    </row>
    <row r="29" spans="2:5" ht="20.100000000000001" customHeight="1">
      <c r="B29" s="32">
        <v>20220</v>
      </c>
      <c r="C29" s="24" t="s">
        <v>37</v>
      </c>
      <c r="D29" s="25">
        <v>19240</v>
      </c>
      <c r="E29" s="25">
        <v>19240</v>
      </c>
    </row>
    <row r="30" spans="2:5" ht="20.100000000000001" customHeight="1">
      <c r="B30" s="32">
        <v>20221</v>
      </c>
      <c r="C30" s="24" t="s">
        <v>38</v>
      </c>
      <c r="D30" s="25">
        <v>16402</v>
      </c>
      <c r="E30" s="25">
        <v>16402</v>
      </c>
    </row>
    <row r="31" spans="2:5" ht="20.100000000000001" customHeight="1">
      <c r="B31" s="32">
        <v>20216</v>
      </c>
      <c r="C31" s="24" t="s">
        <v>39</v>
      </c>
      <c r="D31" s="25">
        <v>933</v>
      </c>
      <c r="E31" s="25">
        <v>933</v>
      </c>
    </row>
    <row r="32" spans="2:5" ht="18.600000000000001" customHeight="1">
      <c r="B32" s="32">
        <v>20219</v>
      </c>
      <c r="C32" s="24" t="s">
        <v>40</v>
      </c>
      <c r="D32" s="25">
        <v>2316</v>
      </c>
      <c r="E32" s="25">
        <v>2316</v>
      </c>
    </row>
    <row r="33" spans="2:5" ht="28.9" customHeight="1">
      <c r="B33" s="32">
        <v>20222</v>
      </c>
      <c r="C33" s="24" t="s">
        <v>41</v>
      </c>
      <c r="D33" s="25">
        <v>2755</v>
      </c>
      <c r="E33" s="25">
        <v>2755</v>
      </c>
    </row>
    <row r="34" spans="2:5" ht="30.6" customHeight="1">
      <c r="B34" s="32">
        <v>20223</v>
      </c>
      <c r="C34" s="24" t="s">
        <v>42</v>
      </c>
      <c r="D34" s="25">
        <v>3875</v>
      </c>
      <c r="E34" s="25">
        <v>3875</v>
      </c>
    </row>
    <row r="35" spans="2:5" ht="20.100000000000001" customHeight="1">
      <c r="B35" s="32">
        <v>20202</v>
      </c>
      <c r="C35" s="24" t="s">
        <v>43</v>
      </c>
      <c r="D35" s="25">
        <v>143</v>
      </c>
      <c r="E35" s="25">
        <v>143</v>
      </c>
    </row>
    <row r="36" spans="2:5" ht="20.100000000000001" customHeight="1">
      <c r="B36" s="32">
        <v>20206</v>
      </c>
      <c r="C36" s="24" t="s">
        <v>44</v>
      </c>
      <c r="D36" s="25">
        <v>20961</v>
      </c>
      <c r="E36" s="25">
        <v>20961</v>
      </c>
    </row>
    <row r="37" spans="2:5" ht="20.100000000000001" customHeight="1">
      <c r="B37" s="32">
        <v>20207</v>
      </c>
      <c r="C37" s="24" t="s">
        <v>45</v>
      </c>
      <c r="D37" s="25">
        <v>20730</v>
      </c>
      <c r="E37" s="25">
        <v>20730</v>
      </c>
    </row>
    <row r="38" spans="2:5" ht="20.100000000000001" customHeight="1">
      <c r="B38" s="32">
        <v>20211</v>
      </c>
      <c r="C38" s="24" t="s">
        <v>46</v>
      </c>
      <c r="D38" s="25">
        <v>14293</v>
      </c>
      <c r="E38" s="25">
        <v>14293</v>
      </c>
    </row>
    <row r="39" spans="2:5" ht="20.100000000000001" customHeight="1">
      <c r="B39" s="32">
        <v>20215</v>
      </c>
      <c r="C39" s="24" t="s">
        <v>47</v>
      </c>
      <c r="D39" s="25">
        <v>0</v>
      </c>
      <c r="E39" s="25">
        <v>0</v>
      </c>
    </row>
    <row r="40" spans="2:5" ht="20.100000000000001" customHeight="1">
      <c r="B40" s="29"/>
      <c r="C40" s="30" t="s">
        <v>48</v>
      </c>
      <c r="D40" s="33">
        <f>SUM(D41:D43)</f>
        <v>1095</v>
      </c>
      <c r="E40" s="33">
        <f>SUM(E41:E43)</f>
        <v>1095</v>
      </c>
    </row>
    <row r="41" spans="2:5" ht="20.100000000000001" customHeight="1">
      <c r="B41" s="32">
        <v>20304</v>
      </c>
      <c r="C41" s="24" t="s">
        <v>49</v>
      </c>
      <c r="D41" s="25">
        <v>199</v>
      </c>
      <c r="E41" s="25">
        <v>199</v>
      </c>
    </row>
    <row r="42" spans="2:5" ht="20.100000000000001" customHeight="1">
      <c r="B42" s="32">
        <v>20306</v>
      </c>
      <c r="C42" s="24" t="s">
        <v>50</v>
      </c>
      <c r="D42" s="25">
        <v>98</v>
      </c>
      <c r="E42" s="25">
        <v>98</v>
      </c>
    </row>
    <row r="43" spans="2:5" ht="20.100000000000001" customHeight="1">
      <c r="B43" s="32">
        <v>20308</v>
      </c>
      <c r="C43" s="24" t="s">
        <v>51</v>
      </c>
      <c r="D43" s="25">
        <v>798</v>
      </c>
      <c r="E43" s="25">
        <v>798</v>
      </c>
    </row>
    <row r="44" spans="2:5" ht="20.100000000000001" customHeight="1">
      <c r="B44" s="29"/>
      <c r="C44" s="30" t="s">
        <v>52</v>
      </c>
      <c r="D44" s="33">
        <f>SUM(D45:D48)</f>
        <v>416</v>
      </c>
      <c r="E44" s="33">
        <f>SUM(E45:E48)</f>
        <v>416</v>
      </c>
    </row>
    <row r="45" spans="2:5" ht="20.100000000000001" customHeight="1">
      <c r="B45" s="32">
        <v>20401</v>
      </c>
      <c r="C45" s="24" t="s">
        <v>53</v>
      </c>
      <c r="D45" s="25">
        <v>0</v>
      </c>
      <c r="E45" s="25">
        <v>0</v>
      </c>
    </row>
    <row r="46" spans="2:5" ht="20.100000000000001" customHeight="1">
      <c r="B46" s="32">
        <v>20402</v>
      </c>
      <c r="C46" s="24" t="s">
        <v>54</v>
      </c>
      <c r="D46" s="25">
        <v>0</v>
      </c>
      <c r="E46" s="25">
        <v>0</v>
      </c>
    </row>
    <row r="47" spans="2:5" ht="20.100000000000001" customHeight="1">
      <c r="B47" s="32">
        <v>20403</v>
      </c>
      <c r="C47" s="24" t="s">
        <v>55</v>
      </c>
      <c r="D47" s="25">
        <v>416</v>
      </c>
      <c r="E47" s="25">
        <v>416</v>
      </c>
    </row>
    <row r="48" spans="2:5" ht="20.100000000000001" customHeight="1">
      <c r="B48" s="32">
        <v>20499</v>
      </c>
      <c r="C48" s="24" t="s">
        <v>56</v>
      </c>
      <c r="D48" s="25">
        <v>0</v>
      </c>
      <c r="E48" s="25">
        <v>0</v>
      </c>
    </row>
    <row r="49" spans="2:5" ht="20.100000000000001" customHeight="1">
      <c r="B49" s="29"/>
      <c r="C49" s="30" t="s">
        <v>57</v>
      </c>
      <c r="D49" s="33">
        <f>SUM(D50:D51)</f>
        <v>400</v>
      </c>
      <c r="E49" s="33">
        <f>SUM(E50:E51)</f>
        <v>400</v>
      </c>
    </row>
    <row r="50" spans="2:5" ht="20.100000000000001" customHeight="1">
      <c r="B50" s="32">
        <v>20502</v>
      </c>
      <c r="C50" s="24" t="s">
        <v>58</v>
      </c>
      <c r="D50" s="25">
        <v>200</v>
      </c>
      <c r="E50" s="25">
        <v>200</v>
      </c>
    </row>
    <row r="51" spans="2:5" ht="20.100000000000001" customHeight="1">
      <c r="B51" s="32">
        <v>20505</v>
      </c>
      <c r="C51" s="24" t="s">
        <v>59</v>
      </c>
      <c r="D51" s="25">
        <v>200</v>
      </c>
      <c r="E51" s="25">
        <v>200</v>
      </c>
    </row>
    <row r="52" spans="2:5" ht="20.100000000000001" customHeight="1">
      <c r="B52" s="29"/>
      <c r="C52" s="30" t="s">
        <v>60</v>
      </c>
      <c r="D52" s="33">
        <f>SUM(D53:D54)</f>
        <v>601</v>
      </c>
      <c r="E52" s="33">
        <f>SUM(E53:E54)</f>
        <v>601</v>
      </c>
    </row>
    <row r="53" spans="2:5" ht="20.100000000000001" customHeight="1">
      <c r="B53" s="32">
        <v>20602</v>
      </c>
      <c r="C53" s="24" t="s">
        <v>61</v>
      </c>
      <c r="D53" s="25">
        <v>601</v>
      </c>
      <c r="E53" s="25">
        <v>601</v>
      </c>
    </row>
    <row r="54" spans="2:5" ht="20.100000000000001" customHeight="1">
      <c r="B54" s="32">
        <v>20699</v>
      </c>
      <c r="C54" s="24" t="s">
        <v>62</v>
      </c>
      <c r="D54" s="25">
        <v>0</v>
      </c>
      <c r="E54" s="25">
        <v>0</v>
      </c>
    </row>
    <row r="55" spans="2:5" ht="20.100000000000001" customHeight="1">
      <c r="B55" s="29"/>
      <c r="C55" s="30" t="s">
        <v>63</v>
      </c>
      <c r="D55" s="33">
        <f>SUM(D56:D58)</f>
        <v>2601</v>
      </c>
      <c r="E55" s="33">
        <f>SUM(E56:E58)</f>
        <v>2601</v>
      </c>
    </row>
    <row r="56" spans="2:5" ht="20.100000000000001" customHeight="1">
      <c r="B56" s="32">
        <v>21101</v>
      </c>
      <c r="C56" s="24" t="s">
        <v>64</v>
      </c>
      <c r="D56" s="25">
        <v>277</v>
      </c>
      <c r="E56" s="25">
        <v>277</v>
      </c>
    </row>
    <row r="57" spans="2:5" ht="20.100000000000001" customHeight="1">
      <c r="B57" s="32">
        <v>21102</v>
      </c>
      <c r="C57" s="24" t="s">
        <v>65</v>
      </c>
      <c r="D57" s="25">
        <v>0</v>
      </c>
      <c r="E57" s="25">
        <v>0</v>
      </c>
    </row>
    <row r="58" spans="2:5" ht="20.100000000000001" customHeight="1">
      <c r="B58" s="32">
        <v>21103</v>
      </c>
      <c r="C58" s="24" t="s">
        <v>66</v>
      </c>
      <c r="D58" s="25">
        <v>2324</v>
      </c>
      <c r="E58" s="25">
        <v>2324</v>
      </c>
    </row>
    <row r="59" spans="2:5" ht="20.100000000000001" customHeight="1">
      <c r="B59" s="29"/>
      <c r="C59" s="30" t="s">
        <v>67</v>
      </c>
      <c r="D59" s="33">
        <f>SUM(D60:D62)</f>
        <v>1050</v>
      </c>
      <c r="E59" s="33">
        <f>SUM(E60:E62)</f>
        <v>1050</v>
      </c>
    </row>
    <row r="60" spans="2:5" ht="20.100000000000001" customHeight="1">
      <c r="B60" s="32">
        <v>21205</v>
      </c>
      <c r="C60" s="24" t="s">
        <v>68</v>
      </c>
      <c r="D60" s="25">
        <v>561</v>
      </c>
      <c r="E60" s="25">
        <v>561</v>
      </c>
    </row>
    <row r="61" spans="2:5" ht="20.100000000000001" customHeight="1">
      <c r="B61" s="32">
        <v>21206</v>
      </c>
      <c r="C61" s="24" t="s">
        <v>69</v>
      </c>
      <c r="D61" s="25">
        <v>489</v>
      </c>
      <c r="E61" s="25">
        <v>489</v>
      </c>
    </row>
    <row r="62" spans="2:5" ht="20.100000000000001" customHeight="1">
      <c r="B62" s="32">
        <v>21299</v>
      </c>
      <c r="C62" s="24" t="s">
        <v>62</v>
      </c>
      <c r="D62" s="25">
        <v>0</v>
      </c>
      <c r="E62" s="25">
        <v>0</v>
      </c>
    </row>
    <row r="63" spans="2:5" ht="20.100000000000001" customHeight="1">
      <c r="B63" s="26">
        <v>60000</v>
      </c>
      <c r="C63" s="28" t="s">
        <v>70</v>
      </c>
      <c r="D63" s="28">
        <f>SUM(D64+D68)</f>
        <v>59200</v>
      </c>
      <c r="E63" s="28">
        <f>SUM(E64+E68)</f>
        <v>59200</v>
      </c>
    </row>
    <row r="64" spans="2:5" ht="20.100000000000001" customHeight="1">
      <c r="B64" s="29"/>
      <c r="C64" s="33" t="s">
        <v>71</v>
      </c>
      <c r="D64" s="33">
        <f>SUM(D65:D67)</f>
        <v>44999</v>
      </c>
      <c r="E64" s="33">
        <f>SUM(E65:E67)</f>
        <v>44999</v>
      </c>
    </row>
    <row r="65" spans="2:5" ht="31.9" customHeight="1">
      <c r="B65" s="32">
        <v>60102</v>
      </c>
      <c r="C65" s="24" t="s">
        <v>72</v>
      </c>
      <c r="D65" s="25">
        <v>44999</v>
      </c>
      <c r="E65" s="25">
        <v>44999</v>
      </c>
    </row>
    <row r="66" spans="2:5" ht="24.6" customHeight="1">
      <c r="B66" s="32">
        <v>60104</v>
      </c>
      <c r="C66" s="24" t="s">
        <v>41</v>
      </c>
      <c r="D66" s="25">
        <v>0</v>
      </c>
      <c r="E66" s="25">
        <v>0</v>
      </c>
    </row>
    <row r="67" spans="2:5" ht="26.45" customHeight="1">
      <c r="B67" s="32">
        <v>60105</v>
      </c>
      <c r="C67" s="24" t="s">
        <v>42</v>
      </c>
      <c r="D67" s="25">
        <v>0</v>
      </c>
      <c r="E67" s="25">
        <v>0</v>
      </c>
    </row>
    <row r="68" spans="2:5" ht="20.100000000000001" customHeight="1">
      <c r="B68" s="29"/>
      <c r="C68" s="33" t="s">
        <v>73</v>
      </c>
      <c r="D68" s="33">
        <f>SUM(D69:D71)</f>
        <v>14201</v>
      </c>
      <c r="E68" s="33">
        <f>SUM(E69:E71)</f>
        <v>14201</v>
      </c>
    </row>
    <row r="69" spans="2:5" ht="20.100000000000001" customHeight="1">
      <c r="B69" s="32">
        <v>60203</v>
      </c>
      <c r="C69" s="24" t="s">
        <v>74</v>
      </c>
      <c r="D69" s="25">
        <v>0</v>
      </c>
      <c r="E69" s="25">
        <v>0</v>
      </c>
    </row>
    <row r="70" spans="2:5" ht="20.100000000000001" customHeight="1">
      <c r="B70" s="32">
        <v>60213</v>
      </c>
      <c r="C70" s="24" t="s">
        <v>75</v>
      </c>
      <c r="D70" s="25">
        <v>3878</v>
      </c>
      <c r="E70" s="25">
        <v>3878</v>
      </c>
    </row>
    <row r="71" spans="2:5" ht="20.100000000000001" customHeight="1">
      <c r="B71" s="32">
        <v>60214</v>
      </c>
      <c r="C71" s="24" t="s">
        <v>76</v>
      </c>
      <c r="D71" s="25">
        <v>10323</v>
      </c>
      <c r="E71" s="25">
        <v>10323</v>
      </c>
    </row>
    <row r="72" spans="2:5" ht="20.100000000000001" customHeight="1">
      <c r="B72" s="26">
        <v>70000</v>
      </c>
      <c r="C72" s="28" t="s">
        <v>77</v>
      </c>
      <c r="D72" s="28">
        <f>SUM(D73)</f>
        <v>34373</v>
      </c>
      <c r="E72" s="28">
        <f>SUM(E73)</f>
        <v>34373</v>
      </c>
    </row>
    <row r="73" spans="2:5" ht="20.100000000000001" customHeight="1">
      <c r="B73" s="29"/>
      <c r="C73" s="33" t="s">
        <v>78</v>
      </c>
      <c r="D73" s="33">
        <f>SUM(D74:D76)</f>
        <v>34373</v>
      </c>
      <c r="E73" s="33">
        <f>SUM(E74:E76)</f>
        <v>34373</v>
      </c>
    </row>
    <row r="74" spans="2:5" ht="27.6" customHeight="1">
      <c r="B74" s="32">
        <v>70312</v>
      </c>
      <c r="C74" s="24" t="s">
        <v>79</v>
      </c>
      <c r="D74" s="25">
        <v>5503</v>
      </c>
      <c r="E74" s="25">
        <v>5503</v>
      </c>
    </row>
    <row r="75" spans="2:5" ht="35.450000000000003" customHeight="1">
      <c r="B75" s="32">
        <v>70315</v>
      </c>
      <c r="C75" s="24" t="s">
        <v>155</v>
      </c>
      <c r="D75" s="25">
        <v>28870</v>
      </c>
      <c r="E75" s="25">
        <v>28870</v>
      </c>
    </row>
    <row r="76" spans="2:5" ht="33.6" customHeight="1">
      <c r="B76" s="32">
        <v>70399</v>
      </c>
      <c r="C76" s="24" t="s">
        <v>62</v>
      </c>
      <c r="D76" s="25"/>
      <c r="E76" s="25"/>
    </row>
  </sheetData>
  <mergeCells count="2">
    <mergeCell ref="D6:D7"/>
    <mergeCell ref="E6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A988-5F74-4087-9739-A1E33E4A5C31}">
  <dimension ref="A1:F5"/>
  <sheetViews>
    <sheetView rightToLeft="1" workbookViewId="0">
      <selection activeCell="F5" sqref="F5"/>
    </sheetView>
  </sheetViews>
  <sheetFormatPr defaultRowHeight="15"/>
  <cols>
    <col min="1" max="1" width="10.42578125" customWidth="1"/>
    <col min="2" max="2" width="55.42578125" customWidth="1"/>
    <col min="3" max="3" width="15.7109375" customWidth="1"/>
    <col min="4" max="4" width="13.7109375" customWidth="1"/>
    <col min="5" max="5" width="17.28515625" customWidth="1"/>
    <col min="6" max="6" width="37.28515625" customWidth="1"/>
  </cols>
  <sheetData>
    <row r="1" spans="1:6" ht="26.25">
      <c r="A1" s="171" t="s">
        <v>0</v>
      </c>
      <c r="B1" s="171"/>
      <c r="C1" s="171"/>
      <c r="D1" s="171"/>
      <c r="E1" s="171"/>
    </row>
    <row r="2" spans="1:6" ht="18.75" thickBot="1">
      <c r="A2" s="1"/>
      <c r="B2" s="2"/>
      <c r="C2" s="3"/>
      <c r="D2" s="3"/>
      <c r="E2" s="176" t="s">
        <v>10</v>
      </c>
      <c r="F2" s="176"/>
    </row>
    <row r="3" spans="1:6" ht="39">
      <c r="A3" s="172" t="s">
        <v>1</v>
      </c>
      <c r="B3" s="16" t="s">
        <v>2</v>
      </c>
      <c r="C3" s="17" t="s">
        <v>3</v>
      </c>
      <c r="D3" s="17" t="s">
        <v>4</v>
      </c>
      <c r="E3" s="18" t="s">
        <v>5</v>
      </c>
      <c r="F3" s="174" t="s">
        <v>6</v>
      </c>
    </row>
    <row r="4" spans="1:6" ht="20.25" thickBot="1">
      <c r="A4" s="173"/>
      <c r="B4" s="19" t="s">
        <v>7</v>
      </c>
      <c r="C4" s="20">
        <f>C5</f>
        <v>221929</v>
      </c>
      <c r="D4" s="20">
        <v>0</v>
      </c>
      <c r="E4" s="20">
        <f>E5</f>
        <v>1000000</v>
      </c>
      <c r="F4" s="175"/>
    </row>
    <row r="5" spans="1:6" ht="135" customHeight="1">
      <c r="A5" s="4">
        <v>1512</v>
      </c>
      <c r="B5" s="5" t="s">
        <v>8</v>
      </c>
      <c r="C5" s="6">
        <v>221929</v>
      </c>
      <c r="D5" s="6">
        <v>0</v>
      </c>
      <c r="E5" s="7">
        <v>1000000</v>
      </c>
      <c r="F5" s="194" t="s">
        <v>9</v>
      </c>
    </row>
  </sheetData>
  <mergeCells count="4">
    <mergeCell ref="A1:E1"/>
    <mergeCell ref="A3:A4"/>
    <mergeCell ref="F3:F4"/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9DA99-1B18-45BF-A944-B2CC34020E92}">
  <dimension ref="A2:K11"/>
  <sheetViews>
    <sheetView rightToLeft="1" workbookViewId="0">
      <selection activeCell="A2" sqref="A2:K4"/>
    </sheetView>
  </sheetViews>
  <sheetFormatPr defaultRowHeight="15"/>
  <cols>
    <col min="1" max="1" width="6.28515625" customWidth="1"/>
    <col min="2" max="2" width="18.5703125" customWidth="1"/>
    <col min="3" max="3" width="16.42578125" customWidth="1"/>
    <col min="5" max="5" width="9.140625" bestFit="1" customWidth="1"/>
    <col min="6" max="6" width="11.42578125" customWidth="1"/>
    <col min="8" max="8" width="14.7109375" customWidth="1"/>
    <col min="9" max="9" width="14.42578125" customWidth="1"/>
    <col min="10" max="10" width="18.42578125" style="8" bestFit="1" customWidth="1"/>
    <col min="11" max="11" width="22" customWidth="1"/>
  </cols>
  <sheetData>
    <row r="2" spans="1:11">
      <c r="A2" s="185" t="s">
        <v>190</v>
      </c>
      <c r="B2" s="186"/>
      <c r="C2" s="186"/>
      <c r="D2" s="186"/>
      <c r="E2" s="186"/>
      <c r="F2" s="186"/>
      <c r="G2" s="186"/>
      <c r="H2" s="186"/>
      <c r="I2" s="186"/>
      <c r="J2" s="186"/>
      <c r="K2" s="187"/>
    </row>
    <row r="3" spans="1:1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90"/>
    </row>
    <row r="4" spans="1:11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1" ht="15.75" thickBot="1"/>
    <row r="6" spans="1:11" ht="48.75" thickTop="1" thickBot="1">
      <c r="A6" s="47" t="s">
        <v>80</v>
      </c>
      <c r="B6" s="48" t="s">
        <v>158</v>
      </c>
      <c r="C6" s="48" t="s">
        <v>191</v>
      </c>
      <c r="D6" s="48" t="s">
        <v>159</v>
      </c>
      <c r="E6" s="48" t="s">
        <v>160</v>
      </c>
      <c r="F6" s="48" t="s">
        <v>161</v>
      </c>
      <c r="G6" s="48" t="s">
        <v>162</v>
      </c>
      <c r="H6" s="48" t="s">
        <v>157</v>
      </c>
      <c r="I6" s="48" t="s">
        <v>156</v>
      </c>
      <c r="J6" s="48" t="s">
        <v>163</v>
      </c>
      <c r="K6" s="49" t="s">
        <v>164</v>
      </c>
    </row>
    <row r="7" spans="1:11" ht="53.25" customHeight="1" thickTop="1">
      <c r="A7" s="43">
        <v>1</v>
      </c>
      <c r="B7" s="44" t="s">
        <v>165</v>
      </c>
      <c r="C7" s="44" t="s">
        <v>166</v>
      </c>
      <c r="D7" s="44" t="s">
        <v>167</v>
      </c>
      <c r="E7" s="44">
        <v>5101</v>
      </c>
      <c r="F7" s="44" t="s">
        <v>168</v>
      </c>
      <c r="G7" s="44" t="s">
        <v>169</v>
      </c>
      <c r="H7" s="44" t="s">
        <v>168</v>
      </c>
      <c r="I7" s="44" t="s">
        <v>170</v>
      </c>
      <c r="J7" s="45">
        <v>1569600000</v>
      </c>
      <c r="K7" s="46" t="s">
        <v>171</v>
      </c>
    </row>
    <row r="8" spans="1:11" ht="53.25" customHeight="1">
      <c r="A8" s="37">
        <v>2</v>
      </c>
      <c r="B8" s="35" t="s">
        <v>172</v>
      </c>
      <c r="C8" s="35" t="s">
        <v>173</v>
      </c>
      <c r="D8" s="35" t="s">
        <v>174</v>
      </c>
      <c r="E8" s="35">
        <v>8788</v>
      </c>
      <c r="F8" s="35" t="s">
        <v>175</v>
      </c>
      <c r="G8" s="35" t="s">
        <v>169</v>
      </c>
      <c r="H8" s="35" t="s">
        <v>175</v>
      </c>
      <c r="I8" s="35" t="s">
        <v>176</v>
      </c>
      <c r="J8" s="36">
        <v>22310256801</v>
      </c>
      <c r="K8" s="38" t="s">
        <v>177</v>
      </c>
    </row>
    <row r="9" spans="1:11" ht="53.25" customHeight="1">
      <c r="A9" s="37">
        <v>3</v>
      </c>
      <c r="B9" s="35" t="s">
        <v>178</v>
      </c>
      <c r="C9" s="35" t="s">
        <v>179</v>
      </c>
      <c r="D9" s="35" t="s">
        <v>184</v>
      </c>
      <c r="E9" s="35">
        <v>14507</v>
      </c>
      <c r="F9" s="35" t="s">
        <v>180</v>
      </c>
      <c r="G9" s="35" t="s">
        <v>169</v>
      </c>
      <c r="H9" s="35" t="s">
        <v>181</v>
      </c>
      <c r="I9" s="35" t="s">
        <v>182</v>
      </c>
      <c r="J9" s="36">
        <v>6312900000</v>
      </c>
      <c r="K9" s="38" t="s">
        <v>183</v>
      </c>
    </row>
    <row r="10" spans="1:11" ht="53.25" customHeight="1" thickBot="1">
      <c r="A10" s="39">
        <v>4</v>
      </c>
      <c r="B10" s="40" t="s">
        <v>185</v>
      </c>
      <c r="C10" s="40" t="s">
        <v>179</v>
      </c>
      <c r="D10" s="40" t="s">
        <v>184</v>
      </c>
      <c r="E10" s="40">
        <v>9510</v>
      </c>
      <c r="F10" s="40" t="s">
        <v>186</v>
      </c>
      <c r="G10" s="40" t="s">
        <v>169</v>
      </c>
      <c r="H10" s="40" t="s">
        <v>187</v>
      </c>
      <c r="I10" s="40" t="s">
        <v>188</v>
      </c>
      <c r="J10" s="41">
        <v>22848000000</v>
      </c>
      <c r="K10" s="42" t="s">
        <v>189</v>
      </c>
    </row>
    <row r="11" spans="1:11" ht="15.75" thickTop="1"/>
  </sheetData>
  <mergeCells count="1">
    <mergeCell ref="A2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عمرانی </vt:lpstr>
      <vt:lpstr>هزینه ای</vt:lpstr>
      <vt:lpstr>درآمد</vt:lpstr>
      <vt:lpstr>قرارداد ها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Masoumeh Kamali</dc:creator>
  <cp:lastModifiedBy>Zeynab Rostami</cp:lastModifiedBy>
  <dcterms:created xsi:type="dcterms:W3CDTF">2015-06-05T18:17:20Z</dcterms:created>
  <dcterms:modified xsi:type="dcterms:W3CDTF">2024-04-17T06:14:04Z</dcterms:modified>
</cp:coreProperties>
</file>